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orikm\Desktop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734" i="1" l="1"/>
  <c r="H733" i="1"/>
  <c r="F742" i="1" l="1"/>
  <c r="H189" i="1" l="1"/>
  <c r="H190" i="1"/>
  <c r="H561" i="1" l="1"/>
  <c r="H423" i="1"/>
  <c r="H32" i="1"/>
  <c r="H105" i="1" l="1"/>
  <c r="H446" i="1" l="1"/>
  <c r="H462" i="1"/>
  <c r="H484" i="1"/>
  <c r="G189" i="1"/>
  <c r="F189" i="1"/>
  <c r="G531" i="1" l="1"/>
  <c r="G533" i="1" s="1"/>
  <c r="H531" i="1"/>
  <c r="H533" i="1"/>
  <c r="F533" i="1"/>
  <c r="F531" i="1"/>
  <c r="G23" i="1"/>
  <c r="H23" i="1"/>
  <c r="F23" i="1"/>
  <c r="G730" i="1"/>
  <c r="G731" i="1" s="1"/>
  <c r="H730" i="1"/>
  <c r="F730" i="1"/>
  <c r="F731" i="1" s="1"/>
  <c r="G724" i="1"/>
  <c r="G725" i="1" s="1"/>
  <c r="H724" i="1"/>
  <c r="H725" i="1"/>
  <c r="F724" i="1"/>
  <c r="F725" i="1" s="1"/>
  <c r="G718" i="1"/>
  <c r="H718" i="1"/>
  <c r="H720" i="1" s="1"/>
  <c r="G719" i="1"/>
  <c r="G733" i="1" s="1"/>
  <c r="H719" i="1"/>
  <c r="F719" i="1"/>
  <c r="F718" i="1"/>
  <c r="F720" i="1" s="1"/>
  <c r="G712" i="1"/>
  <c r="G714" i="1" s="1"/>
  <c r="H712" i="1"/>
  <c r="H714" i="1" s="1"/>
  <c r="F712" i="1"/>
  <c r="F732" i="1" s="1"/>
  <c r="G703" i="1"/>
  <c r="G705" i="1" s="1"/>
  <c r="H703" i="1"/>
  <c r="H705" i="1"/>
  <c r="F705" i="1"/>
  <c r="F703" i="1"/>
  <c r="G698" i="1"/>
  <c r="G700" i="1" s="1"/>
  <c r="H698" i="1"/>
  <c r="H700" i="1"/>
  <c r="F698" i="1"/>
  <c r="F700" i="1" s="1"/>
  <c r="G693" i="1"/>
  <c r="H693" i="1"/>
  <c r="H695" i="1" s="1"/>
  <c r="G694" i="1"/>
  <c r="H694" i="1"/>
  <c r="F694" i="1"/>
  <c r="F693" i="1"/>
  <c r="G688" i="1"/>
  <c r="G689" i="1" s="1"/>
  <c r="H688" i="1"/>
  <c r="H689" i="1" s="1"/>
  <c r="F688" i="1"/>
  <c r="F689" i="1" s="1"/>
  <c r="G682" i="1"/>
  <c r="G684" i="1" s="1"/>
  <c r="H682" i="1"/>
  <c r="H684" i="1"/>
  <c r="F682" i="1"/>
  <c r="F684" i="1" s="1"/>
  <c r="G678" i="1"/>
  <c r="G679" i="1" s="1"/>
  <c r="H678" i="1"/>
  <c r="H679" i="1" s="1"/>
  <c r="F678" i="1"/>
  <c r="F707" i="1" s="1"/>
  <c r="G667" i="1"/>
  <c r="G669" i="1" s="1"/>
  <c r="H667" i="1"/>
  <c r="G668" i="1"/>
  <c r="H668" i="1"/>
  <c r="F668" i="1"/>
  <c r="F667" i="1"/>
  <c r="G661" i="1"/>
  <c r="G662" i="1" s="1"/>
  <c r="H661" i="1"/>
  <c r="H662" i="1" s="1"/>
  <c r="F661" i="1"/>
  <c r="F662" i="1" s="1"/>
  <c r="G655" i="1"/>
  <c r="G657" i="1" s="1"/>
  <c r="H655" i="1"/>
  <c r="H657" i="1" s="1"/>
  <c r="F655" i="1"/>
  <c r="F657" i="1" s="1"/>
  <c r="G650" i="1"/>
  <c r="G652" i="1" s="1"/>
  <c r="H650" i="1"/>
  <c r="H652" i="1" s="1"/>
  <c r="F650" i="1"/>
  <c r="F652" i="1" s="1"/>
  <c r="G646" i="1"/>
  <c r="G647" i="1" s="1"/>
  <c r="H646" i="1"/>
  <c r="H647" i="1" s="1"/>
  <c r="F646" i="1"/>
  <c r="F647" i="1" s="1"/>
  <c r="G641" i="1"/>
  <c r="G642" i="1" s="1"/>
  <c r="H641" i="1"/>
  <c r="H642" i="1" s="1"/>
  <c r="F641" i="1"/>
  <c r="F642" i="1" s="1"/>
  <c r="G636" i="1"/>
  <c r="G637" i="1" s="1"/>
  <c r="H636" i="1"/>
  <c r="H637" i="1" s="1"/>
  <c r="F636" i="1"/>
  <c r="F637" i="1" s="1"/>
  <c r="G630" i="1"/>
  <c r="G631" i="1" s="1"/>
  <c r="H630" i="1"/>
  <c r="H631" i="1" s="1"/>
  <c r="F630" i="1"/>
  <c r="F631" i="1" s="1"/>
  <c r="G617" i="1"/>
  <c r="G618" i="1" s="1"/>
  <c r="H617" i="1"/>
  <c r="H618" i="1" s="1"/>
  <c r="F618" i="1"/>
  <c r="F617" i="1"/>
  <c r="G622" i="1"/>
  <c r="H622" i="1"/>
  <c r="G623" i="1"/>
  <c r="G624" i="1" s="1"/>
  <c r="H623" i="1"/>
  <c r="F623" i="1"/>
  <c r="F622" i="1"/>
  <c r="F624" i="1" s="1"/>
  <c r="G612" i="1"/>
  <c r="H612" i="1"/>
  <c r="H613" i="1" s="1"/>
  <c r="G613" i="1"/>
  <c r="F612" i="1"/>
  <c r="F613" i="1" s="1"/>
  <c r="G607" i="1"/>
  <c r="G608" i="1" s="1"/>
  <c r="H607" i="1"/>
  <c r="H608" i="1" s="1"/>
  <c r="F607" i="1"/>
  <c r="F608" i="1" s="1"/>
  <c r="G602" i="1"/>
  <c r="G603" i="1" s="1"/>
  <c r="H602" i="1"/>
  <c r="H603" i="1" s="1"/>
  <c r="F602" i="1"/>
  <c r="F603" i="1" s="1"/>
  <c r="G597" i="1"/>
  <c r="G598" i="1" s="1"/>
  <c r="H597" i="1"/>
  <c r="H598" i="1"/>
  <c r="F598" i="1"/>
  <c r="F597" i="1"/>
  <c r="G592" i="1"/>
  <c r="G593" i="1" s="1"/>
  <c r="H592" i="1"/>
  <c r="H593" i="1" s="1"/>
  <c r="F592" i="1"/>
  <c r="F593" i="1" s="1"/>
  <c r="G584" i="1"/>
  <c r="H584" i="1"/>
  <c r="H585" i="1" s="1"/>
  <c r="G585" i="1"/>
  <c r="F584" i="1"/>
  <c r="F585" i="1" s="1"/>
  <c r="G577" i="1"/>
  <c r="G579" i="1" s="1"/>
  <c r="H577" i="1"/>
  <c r="H579" i="1" s="1"/>
  <c r="F577" i="1"/>
  <c r="F579" i="1" s="1"/>
  <c r="G573" i="1"/>
  <c r="H573" i="1"/>
  <c r="G574" i="1"/>
  <c r="H574" i="1"/>
  <c r="F573" i="1"/>
  <c r="F574" i="1" s="1"/>
  <c r="G568" i="1"/>
  <c r="G569" i="1" s="1"/>
  <c r="H568" i="1"/>
  <c r="H569" i="1" s="1"/>
  <c r="F568" i="1"/>
  <c r="F569" i="1" s="1"/>
  <c r="G563" i="1"/>
  <c r="G564" i="1" s="1"/>
  <c r="H563" i="1"/>
  <c r="H564" i="1" s="1"/>
  <c r="F563" i="1"/>
  <c r="F564" i="1" s="1"/>
  <c r="G557" i="1"/>
  <c r="G670" i="1" s="1"/>
  <c r="H557" i="1"/>
  <c r="G558" i="1"/>
  <c r="H558" i="1"/>
  <c r="H559" i="1"/>
  <c r="F558" i="1"/>
  <c r="F557" i="1"/>
  <c r="G552" i="1"/>
  <c r="G553" i="1" s="1"/>
  <c r="H552" i="1"/>
  <c r="H553" i="1" s="1"/>
  <c r="F552" i="1"/>
  <c r="F553" i="1" s="1"/>
  <c r="H547" i="1"/>
  <c r="H548" i="1"/>
  <c r="G547" i="1"/>
  <c r="G548" i="1"/>
  <c r="F547" i="1"/>
  <c r="G536" i="1"/>
  <c r="G538" i="1" s="1"/>
  <c r="H536" i="1"/>
  <c r="H538" i="1" s="1"/>
  <c r="F536" i="1"/>
  <c r="F538" i="1" s="1"/>
  <c r="G526" i="1"/>
  <c r="G528" i="1" s="1"/>
  <c r="H526" i="1"/>
  <c r="H528" i="1" s="1"/>
  <c r="F526" i="1"/>
  <c r="F528" i="1" s="1"/>
  <c r="G522" i="1"/>
  <c r="G523" i="1" s="1"/>
  <c r="H522" i="1"/>
  <c r="H523" i="1" s="1"/>
  <c r="F522" i="1"/>
  <c r="F523" i="1" s="1"/>
  <c r="G514" i="1"/>
  <c r="G516" i="1" s="1"/>
  <c r="H514" i="1"/>
  <c r="H516" i="1"/>
  <c r="G509" i="1"/>
  <c r="G511" i="1" s="1"/>
  <c r="H509" i="1"/>
  <c r="H511" i="1" s="1"/>
  <c r="F514" i="1"/>
  <c r="F516" i="1" s="1"/>
  <c r="F509" i="1"/>
  <c r="F511" i="1" s="1"/>
  <c r="G504" i="1"/>
  <c r="G506" i="1" s="1"/>
  <c r="H504" i="1"/>
  <c r="H506" i="1" s="1"/>
  <c r="F504" i="1"/>
  <c r="F506" i="1" s="1"/>
  <c r="G499" i="1"/>
  <c r="G501" i="1" s="1"/>
  <c r="H499" i="1"/>
  <c r="H501" i="1" s="1"/>
  <c r="F499" i="1"/>
  <c r="F501" i="1" s="1"/>
  <c r="G494" i="1"/>
  <c r="H494" i="1"/>
  <c r="G495" i="1"/>
  <c r="G496" i="1" s="1"/>
  <c r="H495" i="1"/>
  <c r="F495" i="1"/>
  <c r="F494" i="1"/>
  <c r="G488" i="1"/>
  <c r="H488" i="1"/>
  <c r="G489" i="1"/>
  <c r="H489" i="1"/>
  <c r="F490" i="1"/>
  <c r="F489" i="1"/>
  <c r="F488" i="1"/>
  <c r="G480" i="1"/>
  <c r="G482" i="1" s="1"/>
  <c r="H480" i="1"/>
  <c r="H482" i="1" s="1"/>
  <c r="F480" i="1"/>
  <c r="F482" i="1" s="1"/>
  <c r="G475" i="1"/>
  <c r="H475" i="1"/>
  <c r="G476" i="1"/>
  <c r="H476" i="1"/>
  <c r="F476" i="1"/>
  <c r="F475" i="1"/>
  <c r="F477" i="1" s="1"/>
  <c r="G470" i="1"/>
  <c r="G471" i="1" s="1"/>
  <c r="H470" i="1"/>
  <c r="H471" i="1" s="1"/>
  <c r="F470" i="1"/>
  <c r="F471" i="1" s="1"/>
  <c r="H465" i="1"/>
  <c r="H466" i="1" s="1"/>
  <c r="G465" i="1"/>
  <c r="G466" i="1" s="1"/>
  <c r="F465" i="1"/>
  <c r="F466" i="1"/>
  <c r="H452" i="1"/>
  <c r="H454" i="1" s="1"/>
  <c r="G452" i="1"/>
  <c r="G454" i="1" s="1"/>
  <c r="F452" i="1"/>
  <c r="G448" i="1"/>
  <c r="G449" i="1" s="1"/>
  <c r="H448" i="1"/>
  <c r="H449" i="1" s="1"/>
  <c r="F448" i="1"/>
  <c r="F449" i="1" s="1"/>
  <c r="G443" i="1"/>
  <c r="G444" i="1" s="1"/>
  <c r="H443" i="1"/>
  <c r="H444" i="1"/>
  <c r="F443" i="1"/>
  <c r="F444" i="1" s="1"/>
  <c r="G437" i="1"/>
  <c r="H437" i="1"/>
  <c r="G438" i="1"/>
  <c r="G439" i="1" s="1"/>
  <c r="H438" i="1"/>
  <c r="H439" i="1" s="1"/>
  <c r="F438" i="1"/>
  <c r="F437" i="1"/>
  <c r="F439" i="1" s="1"/>
  <c r="G430" i="1"/>
  <c r="G455" i="1" s="1"/>
  <c r="H430" i="1"/>
  <c r="H432" i="1"/>
  <c r="F432" i="1"/>
  <c r="F430" i="1"/>
  <c r="G426" i="1"/>
  <c r="G427" i="1" s="1"/>
  <c r="H426" i="1"/>
  <c r="H427" i="1" s="1"/>
  <c r="F427" i="1"/>
  <c r="F426" i="1"/>
  <c r="G415" i="1"/>
  <c r="G416" i="1" s="1"/>
  <c r="H415" i="1"/>
  <c r="H416" i="1" s="1"/>
  <c r="F416" i="1"/>
  <c r="F415" i="1"/>
  <c r="G409" i="1"/>
  <c r="G417" i="1" s="1"/>
  <c r="H409" i="1"/>
  <c r="H411" i="1" s="1"/>
  <c r="G411" i="1"/>
  <c r="F409" i="1"/>
  <c r="F411" i="1" s="1"/>
  <c r="G404" i="1"/>
  <c r="G405" i="1" s="1"/>
  <c r="H404" i="1"/>
  <c r="H405" i="1" s="1"/>
  <c r="F404" i="1"/>
  <c r="F405" i="1" s="1"/>
  <c r="G398" i="1"/>
  <c r="G399" i="1" s="1"/>
  <c r="H398" i="1"/>
  <c r="H399" i="1" s="1"/>
  <c r="F398" i="1"/>
  <c r="F418" i="1" s="1"/>
  <c r="G388" i="1"/>
  <c r="H388" i="1"/>
  <c r="G389" i="1"/>
  <c r="H389" i="1"/>
  <c r="G390" i="1"/>
  <c r="H390" i="1"/>
  <c r="F389" i="1"/>
  <c r="F388" i="1"/>
  <c r="F390" i="1" s="1"/>
  <c r="G382" i="1"/>
  <c r="H382" i="1"/>
  <c r="G383" i="1"/>
  <c r="H383" i="1"/>
  <c r="F383" i="1"/>
  <c r="F384" i="1" s="1"/>
  <c r="F382" i="1"/>
  <c r="G372" i="1"/>
  <c r="H372" i="1"/>
  <c r="G373" i="1"/>
  <c r="H373" i="1"/>
  <c r="F373" i="1"/>
  <c r="F372" i="1"/>
  <c r="G364" i="1"/>
  <c r="H364" i="1"/>
  <c r="G365" i="1"/>
  <c r="H365" i="1"/>
  <c r="F366" i="1"/>
  <c r="F365" i="1"/>
  <c r="F364" i="1"/>
  <c r="G356" i="1"/>
  <c r="H356" i="1"/>
  <c r="H391" i="1" s="1"/>
  <c r="G357" i="1"/>
  <c r="H357" i="1"/>
  <c r="F357" i="1"/>
  <c r="F356" i="1"/>
  <c r="F391" i="1" s="1"/>
  <c r="G349" i="1"/>
  <c r="H349" i="1"/>
  <c r="H350" i="1" s="1"/>
  <c r="G350" i="1"/>
  <c r="F350" i="1"/>
  <c r="F349" i="1"/>
  <c r="G344" i="1"/>
  <c r="G345" i="1" s="1"/>
  <c r="H344" i="1"/>
  <c r="H345" i="1" s="1"/>
  <c r="F345" i="1"/>
  <c r="F344" i="1"/>
  <c r="G339" i="1"/>
  <c r="G340" i="1" s="1"/>
  <c r="H339" i="1"/>
  <c r="H340" i="1" s="1"/>
  <c r="F339" i="1"/>
  <c r="F340" i="1" s="1"/>
  <c r="G334" i="1"/>
  <c r="G335" i="1" s="1"/>
  <c r="H334" i="1"/>
  <c r="H335" i="1" s="1"/>
  <c r="F334" i="1"/>
  <c r="F335" i="1" s="1"/>
  <c r="G329" i="1"/>
  <c r="G330" i="1" s="1"/>
  <c r="H329" i="1"/>
  <c r="H330" i="1" s="1"/>
  <c r="F329" i="1"/>
  <c r="F330" i="1" s="1"/>
  <c r="G324" i="1"/>
  <c r="G325" i="1" s="1"/>
  <c r="H324" i="1"/>
  <c r="H325" i="1" s="1"/>
  <c r="F324" i="1"/>
  <c r="F325" i="1" s="1"/>
  <c r="G319" i="1"/>
  <c r="G320" i="1" s="1"/>
  <c r="H319" i="1"/>
  <c r="H320" i="1"/>
  <c r="F319" i="1"/>
  <c r="F392" i="1" s="1"/>
  <c r="G308" i="1"/>
  <c r="H308" i="1"/>
  <c r="G309" i="1"/>
  <c r="H309" i="1"/>
  <c r="F309" i="1"/>
  <c r="F308" i="1"/>
  <c r="F310" i="1" s="1"/>
  <c r="G302" i="1"/>
  <c r="G303" i="1" s="1"/>
  <c r="H302" i="1"/>
  <c r="H303" i="1" s="1"/>
  <c r="F302" i="1"/>
  <c r="F303" i="1" s="1"/>
  <c r="G295" i="1"/>
  <c r="G296" i="1" s="1"/>
  <c r="H295" i="1"/>
  <c r="H296" i="1" s="1"/>
  <c r="F295" i="1"/>
  <c r="F296" i="1" s="1"/>
  <c r="G289" i="1"/>
  <c r="G291" i="1" s="1"/>
  <c r="H289" i="1"/>
  <c r="H291" i="1" s="1"/>
  <c r="F289" i="1"/>
  <c r="F291" i="1" s="1"/>
  <c r="G285" i="1"/>
  <c r="G286" i="1" s="1"/>
  <c r="H285" i="1"/>
  <c r="H286" i="1" s="1"/>
  <c r="F285" i="1"/>
  <c r="G276" i="1"/>
  <c r="H276" i="1"/>
  <c r="G277" i="1"/>
  <c r="H277" i="1"/>
  <c r="F277" i="1"/>
  <c r="F276" i="1"/>
  <c r="F278" i="1" s="1"/>
  <c r="G270" i="1"/>
  <c r="H270" i="1"/>
  <c r="H271" i="1" s="1"/>
  <c r="G271" i="1"/>
  <c r="F271" i="1"/>
  <c r="F270" i="1"/>
  <c r="G264" i="1"/>
  <c r="H264" i="1"/>
  <c r="H266" i="1" s="1"/>
  <c r="G266" i="1"/>
  <c r="F264" i="1"/>
  <c r="F266" i="1" s="1"/>
  <c r="G259" i="1"/>
  <c r="G261" i="1" s="1"/>
  <c r="H259" i="1"/>
  <c r="H261" i="1" s="1"/>
  <c r="F259" i="1"/>
  <c r="F311" i="1" s="1"/>
  <c r="G255" i="1"/>
  <c r="H255" i="1"/>
  <c r="G256" i="1"/>
  <c r="H256" i="1"/>
  <c r="F255" i="1"/>
  <c r="F256" i="1" s="1"/>
  <c r="G249" i="1"/>
  <c r="H249" i="1"/>
  <c r="H311" i="1" s="1"/>
  <c r="G250" i="1"/>
  <c r="H250" i="1"/>
  <c r="F250" i="1"/>
  <c r="F251" i="1" s="1"/>
  <c r="F249" i="1"/>
  <c r="G243" i="1"/>
  <c r="G244" i="1" s="1"/>
  <c r="H243" i="1"/>
  <c r="H244" i="1" s="1"/>
  <c r="F243" i="1"/>
  <c r="F244" i="1" s="1"/>
  <c r="G234" i="1"/>
  <c r="G235" i="1" s="1"/>
  <c r="H234" i="1"/>
  <c r="H235" i="1" s="1"/>
  <c r="F234" i="1"/>
  <c r="F235" i="1" s="1"/>
  <c r="G226" i="1"/>
  <c r="G228" i="1" s="1"/>
  <c r="H226" i="1"/>
  <c r="H228" i="1" s="1"/>
  <c r="F226" i="1"/>
  <c r="F228" i="1" s="1"/>
  <c r="G222" i="1"/>
  <c r="G223" i="1" s="1"/>
  <c r="H222" i="1"/>
  <c r="H223" i="1" s="1"/>
  <c r="F222" i="1"/>
  <c r="F223" i="1" s="1"/>
  <c r="G217" i="1"/>
  <c r="G218" i="1" s="1"/>
  <c r="H217" i="1"/>
  <c r="H218" i="1" s="1"/>
  <c r="F217" i="1"/>
  <c r="F218" i="1" s="1"/>
  <c r="G211" i="1"/>
  <c r="G213" i="1" s="1"/>
  <c r="H211" i="1"/>
  <c r="H213" i="1"/>
  <c r="F213" i="1"/>
  <c r="F211" i="1"/>
  <c r="G206" i="1"/>
  <c r="H206" i="1"/>
  <c r="G207" i="1"/>
  <c r="G208" i="1" s="1"/>
  <c r="H207" i="1"/>
  <c r="F207" i="1"/>
  <c r="F206" i="1"/>
  <c r="F208" i="1" s="1"/>
  <c r="G201" i="1"/>
  <c r="G202" i="1" s="1"/>
  <c r="H201" i="1"/>
  <c r="H202" i="1" s="1"/>
  <c r="F201" i="1"/>
  <c r="F202" i="1" s="1"/>
  <c r="G195" i="1"/>
  <c r="G197" i="1" s="1"/>
  <c r="H195" i="1"/>
  <c r="H197" i="1" s="1"/>
  <c r="F195" i="1"/>
  <c r="F197" i="1" s="1"/>
  <c r="G190" i="1"/>
  <c r="G191" i="1" s="1"/>
  <c r="H191" i="1"/>
  <c r="F190" i="1"/>
  <c r="F191" i="1" s="1"/>
  <c r="G180" i="1"/>
  <c r="G182" i="1" s="1"/>
  <c r="H180" i="1"/>
  <c r="G181" i="1"/>
  <c r="H181" i="1"/>
  <c r="H182" i="1"/>
  <c r="F181" i="1"/>
  <c r="F180" i="1"/>
  <c r="H175" i="1"/>
  <c r="H176" i="1" s="1"/>
  <c r="G170" i="1"/>
  <c r="G171" i="1" s="1"/>
  <c r="H170" i="1"/>
  <c r="H171" i="1" s="1"/>
  <c r="F170" i="1"/>
  <c r="F171" i="1" s="1"/>
  <c r="H164" i="1"/>
  <c r="H165" i="1" s="1"/>
  <c r="G138" i="1"/>
  <c r="H138" i="1"/>
  <c r="G139" i="1"/>
  <c r="G140" i="1" s="1"/>
  <c r="H139" i="1"/>
  <c r="H140" i="1" s="1"/>
  <c r="H133" i="1"/>
  <c r="H134" i="1" s="1"/>
  <c r="G311" i="1" l="1"/>
  <c r="F358" i="1"/>
  <c r="F670" i="1"/>
  <c r="F706" i="1"/>
  <c r="H278" i="1"/>
  <c r="F312" i="1"/>
  <c r="H310" i="1"/>
  <c r="G366" i="1"/>
  <c r="F374" i="1"/>
  <c r="H384" i="1"/>
  <c r="F455" i="1"/>
  <c r="F540" i="1"/>
  <c r="G539" i="1"/>
  <c r="G490" i="1"/>
  <c r="F496" i="1"/>
  <c r="G559" i="1"/>
  <c r="G672" i="1" s="1"/>
  <c r="F679" i="1"/>
  <c r="F714" i="1"/>
  <c r="F733" i="1"/>
  <c r="F417" i="1"/>
  <c r="F320" i="1"/>
  <c r="F393" i="1" s="1"/>
  <c r="G391" i="1"/>
  <c r="F541" i="1"/>
  <c r="F671" i="1"/>
  <c r="F236" i="1"/>
  <c r="H208" i="1"/>
  <c r="G278" i="1"/>
  <c r="G310" i="1"/>
  <c r="H366" i="1"/>
  <c r="F399" i="1"/>
  <c r="F419" i="1" s="1"/>
  <c r="F456" i="1"/>
  <c r="H477" i="1"/>
  <c r="H541" i="1" s="1"/>
  <c r="H490" i="1"/>
  <c r="H496" i="1"/>
  <c r="G671" i="1"/>
  <c r="F559" i="1"/>
  <c r="H670" i="1"/>
  <c r="H624" i="1"/>
  <c r="F669" i="1"/>
  <c r="H539" i="1"/>
  <c r="F734" i="1"/>
  <c r="H312" i="1"/>
  <c r="F539" i="1"/>
  <c r="H707" i="1"/>
  <c r="F261" i="1"/>
  <c r="F313" i="1" s="1"/>
  <c r="F286" i="1"/>
  <c r="H669" i="1"/>
  <c r="G695" i="1"/>
  <c r="G708" i="1" s="1"/>
  <c r="H706" i="1"/>
  <c r="G720" i="1"/>
  <c r="G734" i="1" s="1"/>
  <c r="G732" i="1"/>
  <c r="G312" i="1"/>
  <c r="G392" i="1"/>
  <c r="G707" i="1"/>
  <c r="G540" i="1"/>
  <c r="H251" i="1"/>
  <c r="H313" i="1" s="1"/>
  <c r="G419" i="1"/>
  <c r="F182" i="1"/>
  <c r="H358" i="1"/>
  <c r="G384" i="1"/>
  <c r="G432" i="1"/>
  <c r="G457" i="1" s="1"/>
  <c r="F454" i="1"/>
  <c r="F457" i="1" s="1"/>
  <c r="G477" i="1"/>
  <c r="G541" i="1" s="1"/>
  <c r="F695" i="1"/>
  <c r="F708" i="1" s="1"/>
  <c r="G706" i="1"/>
  <c r="H671" i="1"/>
  <c r="G251" i="1"/>
  <c r="G313" i="1" s="1"/>
  <c r="G358" i="1"/>
  <c r="G374" i="1"/>
  <c r="F548" i="1"/>
  <c r="H708" i="1"/>
  <c r="H732" i="1"/>
  <c r="H392" i="1"/>
  <c r="H672" i="1"/>
  <c r="H540" i="1"/>
  <c r="H374" i="1"/>
  <c r="H393" i="1" s="1"/>
  <c r="H417" i="1"/>
  <c r="H731" i="1"/>
  <c r="G456" i="1"/>
  <c r="H455" i="1"/>
  <c r="H457" i="1"/>
  <c r="H456" i="1"/>
  <c r="H419" i="1"/>
  <c r="H418" i="1"/>
  <c r="G418" i="1"/>
  <c r="H236" i="1"/>
  <c r="G236" i="1"/>
  <c r="H237" i="1"/>
  <c r="H238" i="1"/>
  <c r="H124" i="1"/>
  <c r="H125" i="1" s="1"/>
  <c r="F124" i="1"/>
  <c r="F125" i="1" s="1"/>
  <c r="G124" i="1"/>
  <c r="G125" i="1" s="1"/>
  <c r="H119" i="1"/>
  <c r="H120" i="1" s="1"/>
  <c r="G119" i="1"/>
  <c r="G120" i="1" s="1"/>
  <c r="F119" i="1"/>
  <c r="F120" i="1" s="1"/>
  <c r="H113" i="1"/>
  <c r="H114" i="1"/>
  <c r="G114" i="1"/>
  <c r="F114" i="1"/>
  <c r="F113" i="1"/>
  <c r="G113" i="1"/>
  <c r="H107" i="1"/>
  <c r="H126" i="1" s="1"/>
  <c r="H108" i="1"/>
  <c r="G108" i="1"/>
  <c r="F108" i="1"/>
  <c r="F107" i="1"/>
  <c r="F126" i="1" s="1"/>
  <c r="G107" i="1"/>
  <c r="H102" i="1"/>
  <c r="H103" i="1" s="1"/>
  <c r="G102" i="1"/>
  <c r="F102" i="1"/>
  <c r="H92" i="1"/>
  <c r="H93" i="1"/>
  <c r="G93" i="1"/>
  <c r="F93" i="1"/>
  <c r="F92" i="1"/>
  <c r="G92" i="1"/>
  <c r="H86" i="1"/>
  <c r="H87" i="1"/>
  <c r="F87" i="1"/>
  <c r="F88" i="1" s="1"/>
  <c r="F86" i="1"/>
  <c r="G86" i="1"/>
  <c r="G87" i="1"/>
  <c r="H80" i="1"/>
  <c r="H82" i="1" s="1"/>
  <c r="F80" i="1"/>
  <c r="F82" i="1" s="1"/>
  <c r="G80" i="1"/>
  <c r="G82" i="1" s="1"/>
  <c r="H75" i="1"/>
  <c r="H77" i="1" s="1"/>
  <c r="H70" i="1"/>
  <c r="H71" i="1"/>
  <c r="H63" i="1"/>
  <c r="H64" i="1"/>
  <c r="H58" i="1"/>
  <c r="H49" i="1"/>
  <c r="H50" i="1" s="1"/>
  <c r="H38" i="1"/>
  <c r="F75" i="1"/>
  <c r="F77" i="1" s="1"/>
  <c r="G75" i="1"/>
  <c r="G77" i="1" s="1"/>
  <c r="H144" i="1"/>
  <c r="H145" i="1"/>
  <c r="H158" i="1" s="1"/>
  <c r="H149" i="1"/>
  <c r="H151" i="1" s="1"/>
  <c r="H154" i="1"/>
  <c r="H156" i="1" s="1"/>
  <c r="F175" i="1"/>
  <c r="F176" i="1" s="1"/>
  <c r="G175" i="1"/>
  <c r="G176" i="1" s="1"/>
  <c r="F164" i="1"/>
  <c r="G164" i="1"/>
  <c r="G165" i="1" s="1"/>
  <c r="F154" i="1"/>
  <c r="F156" i="1" s="1"/>
  <c r="G154" i="1"/>
  <c r="G156" i="1" s="1"/>
  <c r="F149" i="1"/>
  <c r="F151" i="1" s="1"/>
  <c r="G149" i="1"/>
  <c r="G151" i="1" s="1"/>
  <c r="G145" i="1"/>
  <c r="F145" i="1"/>
  <c r="F144" i="1"/>
  <c r="G144" i="1"/>
  <c r="G157" i="1" s="1"/>
  <c r="F139" i="1"/>
  <c r="F138" i="1"/>
  <c r="F133" i="1"/>
  <c r="G133" i="1"/>
  <c r="H43" i="1"/>
  <c r="H45" i="1" s="1"/>
  <c r="H34" i="1"/>
  <c r="H29" i="1"/>
  <c r="H30" i="1" s="1"/>
  <c r="H19" i="1"/>
  <c r="H21" i="1" s="1"/>
  <c r="H10" i="1"/>
  <c r="G71" i="1"/>
  <c r="F71" i="1"/>
  <c r="F70" i="1"/>
  <c r="G70" i="1"/>
  <c r="F64" i="1"/>
  <c r="F63" i="1"/>
  <c r="G63" i="1"/>
  <c r="G64" i="1"/>
  <c r="F58" i="1"/>
  <c r="G58" i="1"/>
  <c r="G59" i="1" s="1"/>
  <c r="F49" i="1"/>
  <c r="F50" i="1" s="1"/>
  <c r="G49" i="1"/>
  <c r="G50" i="1" s="1"/>
  <c r="F43" i="1"/>
  <c r="F45" i="1" s="1"/>
  <c r="G43" i="1"/>
  <c r="G45" i="1" s="1"/>
  <c r="F38" i="1"/>
  <c r="G38" i="1"/>
  <c r="F34" i="1"/>
  <c r="F35" i="1" s="1"/>
  <c r="G34" i="1"/>
  <c r="G35" i="1" s="1"/>
  <c r="F29" i="1"/>
  <c r="G29" i="1"/>
  <c r="F19" i="1"/>
  <c r="F21" i="1" s="1"/>
  <c r="G19" i="1"/>
  <c r="G21" i="1" s="1"/>
  <c r="F10" i="1"/>
  <c r="G10" i="1"/>
  <c r="G393" i="1" l="1"/>
  <c r="G238" i="1"/>
  <c r="F672" i="1"/>
  <c r="G30" i="1"/>
  <c r="G52" i="1"/>
  <c r="F134" i="1"/>
  <c r="F158" i="1"/>
  <c r="F103" i="1"/>
  <c r="F127" i="1"/>
  <c r="H95" i="1"/>
  <c r="F65" i="1"/>
  <c r="F95" i="1"/>
  <c r="G12" i="1"/>
  <c r="G24" i="1" s="1"/>
  <c r="G22" i="1"/>
  <c r="G40" i="1"/>
  <c r="G51" i="1"/>
  <c r="H12" i="1"/>
  <c r="H24" i="1" s="1"/>
  <c r="H22" i="1"/>
  <c r="F165" i="1"/>
  <c r="F238" i="1" s="1"/>
  <c r="F237" i="1"/>
  <c r="F12" i="1"/>
  <c r="F24" i="1" s="1"/>
  <c r="F22" i="1"/>
  <c r="F30" i="1"/>
  <c r="F53" i="1" s="1"/>
  <c r="F52" i="1"/>
  <c r="F40" i="1"/>
  <c r="F51" i="1"/>
  <c r="G95" i="1"/>
  <c r="F157" i="1"/>
  <c r="H40" i="1"/>
  <c r="H51" i="1"/>
  <c r="G96" i="1"/>
  <c r="G103" i="1"/>
  <c r="G127" i="1"/>
  <c r="G115" i="1"/>
  <c r="H157" i="1"/>
  <c r="F59" i="1"/>
  <c r="F96" i="1"/>
  <c r="G134" i="1"/>
  <c r="G158" i="1"/>
  <c r="G126" i="1"/>
  <c r="H127" i="1"/>
  <c r="H35" i="1"/>
  <c r="H53" i="1" s="1"/>
  <c r="H52" i="1"/>
  <c r="G237" i="1"/>
  <c r="H59" i="1"/>
  <c r="H96" i="1"/>
  <c r="G146" i="1"/>
  <c r="G109" i="1"/>
  <c r="H109" i="1"/>
  <c r="G65" i="1"/>
  <c r="F72" i="1"/>
  <c r="H72" i="1"/>
  <c r="H94" i="1"/>
  <c r="G88" i="1"/>
  <c r="G72" i="1"/>
  <c r="H146" i="1"/>
  <c r="H159" i="1" s="1"/>
  <c r="H115" i="1"/>
  <c r="F115" i="1"/>
  <c r="F140" i="1"/>
  <c r="F146" i="1"/>
  <c r="F94" i="1"/>
  <c r="F109" i="1"/>
  <c r="H65" i="1"/>
  <c r="H88" i="1"/>
  <c r="G94" i="1"/>
  <c r="G735" i="1" l="1"/>
  <c r="H128" i="1"/>
  <c r="G159" i="1"/>
  <c r="F735" i="1"/>
  <c r="H735" i="1"/>
  <c r="G740" i="1" s="1"/>
  <c r="H740" i="1" s="1"/>
  <c r="F159" i="1"/>
  <c r="G736" i="1"/>
  <c r="G97" i="1"/>
  <c r="G737" i="1" s="1"/>
  <c r="F97" i="1"/>
  <c r="G128" i="1"/>
  <c r="F736" i="1"/>
  <c r="F128" i="1"/>
  <c r="F737" i="1" s="1"/>
  <c r="G53" i="1"/>
  <c r="H736" i="1"/>
  <c r="G741" i="1" s="1"/>
  <c r="H741" i="1" s="1"/>
  <c r="H97" i="1"/>
  <c r="H737" i="1" s="1"/>
  <c r="G742" i="1" s="1"/>
  <c r="H742" i="1" s="1"/>
</calcChain>
</file>

<file path=xl/sharedStrings.xml><?xml version="1.0" encoding="utf-8"?>
<sst xmlns="http://schemas.openxmlformats.org/spreadsheetml/2006/main" count="3361" uniqueCount="696">
  <si>
    <t>Hodnocení výzvy - PK1 + PK2</t>
  </si>
  <si>
    <t>Číslo žádosti</t>
  </si>
  <si>
    <t>Název projektu</t>
  </si>
  <si>
    <t>Celkové náklady</t>
  </si>
  <si>
    <t xml:space="preserve">Požadavek na dotaci </t>
  </si>
  <si>
    <t>Návrh dotace</t>
  </si>
  <si>
    <t>Bodové hodnocení kraje</t>
  </si>
  <si>
    <t>Body Komise MV</t>
  </si>
  <si>
    <t>Přítomno</t>
  </si>
  <si>
    <t>Pro</t>
  </si>
  <si>
    <t>Proti</t>
  </si>
  <si>
    <t>Zdržel se</t>
  </si>
  <si>
    <t>MV-PK1-2021-00062</t>
  </si>
  <si>
    <t>MČ Praha1 - Bezpečnostní mříž pasáže objektu Vodičkova 700/32 - 2021</t>
  </si>
  <si>
    <t/>
  </si>
  <si>
    <t>MV-PK1-2021-00065</t>
  </si>
  <si>
    <t>Městská část Praha 1 – Kamerový systém v pasáži objektu Vodičkova 681/18 / Navrátilova 1559/ 9 – 2021</t>
  </si>
  <si>
    <t>MV-PK1-2021-00068</t>
  </si>
  <si>
    <t>Městská část Praha 1 - SOS Hláska (Pilotní projekt) - 2021</t>
  </si>
  <si>
    <t>MV-PK2-2021-00002</t>
  </si>
  <si>
    <t>Středočeský kraj – KPBI – E-learningové lekce pro seniory</t>
  </si>
  <si>
    <t>MV-PK2-2021-00005</t>
  </si>
  <si>
    <t>Středočeský kraj – KPBI - preventivně infomační videospoty Internet pod mikroskopem</t>
  </si>
  <si>
    <t>MV-PK2-2021-00003</t>
  </si>
  <si>
    <t>Středočeský kraj - Podpora prevence kriminality v kraji</t>
  </si>
  <si>
    <t>MV-PK2-2021-00004</t>
  </si>
  <si>
    <t>Středočeský kraj - Resocializace recidivistů na území Středočeského kraje 2021</t>
  </si>
  <si>
    <t>INVESTICE celkem</t>
  </si>
  <si>
    <t>NEINVESTICE celkem</t>
  </si>
  <si>
    <t>MV-PK1-2021-00041</t>
  </si>
  <si>
    <t>Praha 19 - Kamerový bod Herlíkovická</t>
  </si>
  <si>
    <t>MV-PK1-2021-00042</t>
  </si>
  <si>
    <t>Praha 19 - Kamerový bod Pod Nouzovem</t>
  </si>
  <si>
    <t>MV-PK1-2021-00045</t>
  </si>
  <si>
    <t>Praha 19 - Kamerový bod Rackova zahrada</t>
  </si>
  <si>
    <t>MV-PK1-2021-00043</t>
  </si>
  <si>
    <t>Praha 19 - Kamerový bod Starý park Kbely</t>
  </si>
  <si>
    <t>MV-PK1-2021-00044</t>
  </si>
  <si>
    <t>Praha 19 - Kamerový bod Vlaková zastávka Kbely</t>
  </si>
  <si>
    <t>Kraj Jihočeský</t>
  </si>
  <si>
    <t>Obec České Budějovice</t>
  </si>
  <si>
    <t>MV-PK2-2021-00098</t>
  </si>
  <si>
    <t>České Budějovice - Asistent prevence kriminality - 2021</t>
  </si>
  <si>
    <t>MV-PK2-2021-00018</t>
  </si>
  <si>
    <t>Jihočeský kraj - Podpora prevence kriminality v kraji 2021</t>
  </si>
  <si>
    <t>Obec České Budějovice celkem</t>
  </si>
  <si>
    <t>Obec Český Krumlov</t>
  </si>
  <si>
    <t>MV-PK1-2021-00050</t>
  </si>
  <si>
    <t>Český Krumlov - rozšíření a modernizace MKDS - 2021</t>
  </si>
  <si>
    <t>Obec Český Krumlov celkem</t>
  </si>
  <si>
    <t>Obec Prachatice</t>
  </si>
  <si>
    <t>MV-PK1-2021-00014</t>
  </si>
  <si>
    <t>Město Prachatice - Modernizace MKDS - 2021</t>
  </si>
  <si>
    <t>Obec Prachatice celkem</t>
  </si>
  <si>
    <t>Obec Volary</t>
  </si>
  <si>
    <t>MV-PK2-2021-00103</t>
  </si>
  <si>
    <t>Volary - asistent prevence kriminality - 2021</t>
  </si>
  <si>
    <t>Obec Volary celkem</t>
  </si>
  <si>
    <t>Kraj Jihomoravský</t>
  </si>
  <si>
    <t>Obec Brno</t>
  </si>
  <si>
    <t>MV-PK2-2021-00093</t>
  </si>
  <si>
    <t>Brno-Asistent prevence kriminality</t>
  </si>
  <si>
    <t>Obec Brno celkem</t>
  </si>
  <si>
    <t>Obec Břeclav</t>
  </si>
  <si>
    <t>MV-PK2-2021-00001</t>
  </si>
  <si>
    <t>Břeclav - Asistenti prevence kriminality - 2021</t>
  </si>
  <si>
    <t>MV-PK1-2021-00003</t>
  </si>
  <si>
    <t>Břeclav - Modernizace MKDS 2021</t>
  </si>
  <si>
    <t>Obec Břeclav celkem</t>
  </si>
  <si>
    <t>Obec Hodonín</t>
  </si>
  <si>
    <t>MV-PK2-2021-00067</t>
  </si>
  <si>
    <t>Hodonín - Asistenti prevence kriminality - 2021</t>
  </si>
  <si>
    <t>MV-PK2-2021-00068</t>
  </si>
  <si>
    <t>Hodonín - Domovník-preventista - 2021</t>
  </si>
  <si>
    <t>MV-PK1-2021-00021</t>
  </si>
  <si>
    <t>Hodonín - rozšíření kamerového systému - 2021</t>
  </si>
  <si>
    <t>Obec Hodonín celkem</t>
  </si>
  <si>
    <t>Obec Mikulov</t>
  </si>
  <si>
    <t>MV-PK1-2021-00004</t>
  </si>
  <si>
    <t>Mikulov - implementace inteligentních funkcí do MKDS III etapa 2021</t>
  </si>
  <si>
    <t>Obec Mikulov celkem</t>
  </si>
  <si>
    <t>Obec Moravský Krumlov</t>
  </si>
  <si>
    <t>MV-PK1-2021-00007</t>
  </si>
  <si>
    <t>Moravský Krumlov – V. etapa MKDS 2021</t>
  </si>
  <si>
    <t>Obec Moravský Krumlov celkem</t>
  </si>
  <si>
    <t>Obec Veselí nad Moravou</t>
  </si>
  <si>
    <t>MV-PK2-2021-00086</t>
  </si>
  <si>
    <t>Veselí nad Moravou - domovník preventista</t>
  </si>
  <si>
    <t>MV-PK1-2021-00070</t>
  </si>
  <si>
    <t>Veselí nad Moravou – Rozšíření kamerového systému - 2021</t>
  </si>
  <si>
    <t>Obec Veselí nad Moravou celkem</t>
  </si>
  <si>
    <t>Obec Znojmo</t>
  </si>
  <si>
    <t>MV-PK2-2021-00120</t>
  </si>
  <si>
    <t>Znojmo-Komunikace v případech demonstrování úmyslu sebevraždy 2021</t>
  </si>
  <si>
    <t>MV-PK1-2021-00059</t>
  </si>
  <si>
    <t>Znojmo-Modernizace MKDS 2021</t>
  </si>
  <si>
    <t>Obec Znojmo celkem</t>
  </si>
  <si>
    <t>Kraj Jihomoravský celkem</t>
  </si>
  <si>
    <t>Kraj Karlovarský</t>
  </si>
  <si>
    <t>Obec Karlovy Vary</t>
  </si>
  <si>
    <t>MV-PK2-2021-00106</t>
  </si>
  <si>
    <t>Karlovarský kraj - Analýza drogové scény Karlovarského kraje v roce 2021 - 2021</t>
  </si>
  <si>
    <t>MV-PK2-2021-00008</t>
  </si>
  <si>
    <t>Karlovy Vary - asistent prevence kriminality - 2021</t>
  </si>
  <si>
    <t>MV-PK1-2021-00006</t>
  </si>
  <si>
    <t>Karlovy Vary - rozšíření MKDS o dvě klientské stanice a stacionární kameru na Sokolovské ulici - 2021</t>
  </si>
  <si>
    <t>Obec Karlovy Vary celkem</t>
  </si>
  <si>
    <t>Obec Ostrov</t>
  </si>
  <si>
    <t>MV-PK2-2021-00045</t>
  </si>
  <si>
    <t>Ostrov-Asistent prevence kriminality-2021</t>
  </si>
  <si>
    <t>MV-PK1-2021-00023</t>
  </si>
  <si>
    <t>Ostrov-rozšíření MKDS-2021</t>
  </si>
  <si>
    <t>Obec Ostrov celkem</t>
  </si>
  <si>
    <t>Obec Rotava</t>
  </si>
  <si>
    <t>MV-PK2-2021-00077</t>
  </si>
  <si>
    <t>Rotava-Asistent prevence kriminality-2021</t>
  </si>
  <si>
    <t>Obec Rotava celkem</t>
  </si>
  <si>
    <t>Obec Sokolov</t>
  </si>
  <si>
    <t>MV-PK2-2021-00104</t>
  </si>
  <si>
    <t>Sokolov-Asistenti prevence kriminality.2021</t>
  </si>
  <si>
    <t>Obec Sokolov celkem</t>
  </si>
  <si>
    <t>Kraj Karlovarský celkem</t>
  </si>
  <si>
    <t>Kraj Královéhradecký</t>
  </si>
  <si>
    <t>Obec Dvůr Králové nad Labem</t>
  </si>
  <si>
    <t>MV-PK2-2021-00116</t>
  </si>
  <si>
    <t>Dvůr Králové nad Labem - forenzní značení jízdních kol</t>
  </si>
  <si>
    <t>MV-PK1-2021-00054</t>
  </si>
  <si>
    <t>Dvůr Králové nad Labem - obnova a rozšíření MKDS 2021</t>
  </si>
  <si>
    <t>Obec Dvůr Králové nad Labem celkem</t>
  </si>
  <si>
    <t>Obec Hradec Králové</t>
  </si>
  <si>
    <t>MV-PK2-2021-00097</t>
  </si>
  <si>
    <t>Hradec Králové – Asistent prevence kriminality</t>
  </si>
  <si>
    <t>MV-PK1-2021-00039</t>
  </si>
  <si>
    <t>Hradec Králové – Městský kamerový systém Sukovy sady - INVESTICE</t>
  </si>
  <si>
    <t>MV-PK2-2021-00029</t>
  </si>
  <si>
    <t>Královéhradecký kraj - Preventivní a resocializační program pro rizikové děti a mládež - 2021</t>
  </si>
  <si>
    <t>Obec Hradec Králové celkem</t>
  </si>
  <si>
    <t>Obec Kvasiny</t>
  </si>
  <si>
    <t>MV-PK1-2021-00053</t>
  </si>
  <si>
    <t>Kvasiny - Rekonstrukce veřejného osvětlení, úsek 14 - 2021</t>
  </si>
  <si>
    <t>Obec Kvasiny celkem</t>
  </si>
  <si>
    <t>Obec Nový Bydžov</t>
  </si>
  <si>
    <t>MV-PK1-2021-00012</t>
  </si>
  <si>
    <t>Nový Bydžov - rozšíření městského kamerového dohlížecího systému 2021</t>
  </si>
  <si>
    <t>Obec Nový Bydžov celkem</t>
  </si>
  <si>
    <t>Kraj Královéhradecký celkem</t>
  </si>
  <si>
    <t>Kraj Liberecký</t>
  </si>
  <si>
    <t>Obec Česká Lípa</t>
  </si>
  <si>
    <t>MV-PK2-2021-00044</t>
  </si>
  <si>
    <t>Česká Lípa - Forenzní značení jízdních kol</t>
  </si>
  <si>
    <t>MV-PK2-2021-00043</t>
  </si>
  <si>
    <t>Česká Lípa - Letní tábor 2021</t>
  </si>
  <si>
    <t>Obec Česká Lípa celkem</t>
  </si>
  <si>
    <t>Obec Harrachov</t>
  </si>
  <si>
    <t>MV-PK2-2021-00117</t>
  </si>
  <si>
    <t>Harrachov - Asistent prevence kriminality 2021</t>
  </si>
  <si>
    <t>Obec Harrachov celkem</t>
  </si>
  <si>
    <t>Obec Hrádek nad Nisou</t>
  </si>
  <si>
    <t>MV-PK2-2021-00121</t>
  </si>
  <si>
    <t>Hrádek nad Nisou - Domovník - preventista-2021</t>
  </si>
  <si>
    <t>MV-PK1-2021-00061</t>
  </si>
  <si>
    <t>Hrádek nad Nisou - Rozšíření a modernizace MKDS v lokalitách "Terminál a Park Generála Svobody" - 2021</t>
  </si>
  <si>
    <t>Obec Hrádek nad Nisou celkem</t>
  </si>
  <si>
    <t>Obec Jablonec nad Nisou</t>
  </si>
  <si>
    <t>MV-PK2-2021-00107</t>
  </si>
  <si>
    <t>Jablonec nad Nisou - Asistent prevence kriminality - 2021</t>
  </si>
  <si>
    <t>MV-PK1-2021-00056</t>
  </si>
  <si>
    <t>Jablonec nad Nisou - Mapy budoucnosti II - 2021</t>
  </si>
  <si>
    <t>MV-PK1-2021-00052</t>
  </si>
  <si>
    <t>Jablonec nad Nisou - rozšíření MKDS nákup mobilních kamer - 2021</t>
  </si>
  <si>
    <t>MV-PK1-2021-00057</t>
  </si>
  <si>
    <t>Jablonec nad Nisou - rozšíření MKDS ulice Československé armády - 2021</t>
  </si>
  <si>
    <t>MV-PK2-2021-00115</t>
  </si>
  <si>
    <t>Jablonec nad Nisou - Terénní pracovník pro mládež - 2021</t>
  </si>
  <si>
    <t>Obec Jablonec nad Nisou celkem</t>
  </si>
  <si>
    <t>Obec Liberec</t>
  </si>
  <si>
    <t>MV-PK1-2021-00030</t>
  </si>
  <si>
    <t>Liberec - MB2 - sdílení dat - 2021</t>
  </si>
  <si>
    <t>MV-PK1-2021-00029</t>
  </si>
  <si>
    <t>Liberec - MKDS - ANPR - 2021</t>
  </si>
  <si>
    <t>MV-PK2-2021-00041</t>
  </si>
  <si>
    <t>Liberecký kraj - preventivní brožura pro cizince</t>
  </si>
  <si>
    <t>Obec Liberec celkem</t>
  </si>
  <si>
    <t>Obec Nové Město pod Smrkem</t>
  </si>
  <si>
    <t>MV-PK2-2021-00132</t>
  </si>
  <si>
    <t>Nové Město pod Smrkem - Asistenti prevence kriminality - 2021</t>
  </si>
  <si>
    <t>Obec Nové Město pod Smrkem celkem</t>
  </si>
  <si>
    <t>Obec Ralsko</t>
  </si>
  <si>
    <t>MV-PK2-2021-00099</t>
  </si>
  <si>
    <t>Ralsko - Asistent prevence kriminality 2021</t>
  </si>
  <si>
    <t>MV-PK1-2021-00046</t>
  </si>
  <si>
    <t>Ralsko - modernizace MKDS 2021</t>
  </si>
  <si>
    <t>Obec Ralsko celkem</t>
  </si>
  <si>
    <t>Obec Semily</t>
  </si>
  <si>
    <t>MV-PK1-2021-00058</t>
  </si>
  <si>
    <t>Semily - Rozšíření MKDS - 2021</t>
  </si>
  <si>
    <t>Obec Semily celkem</t>
  </si>
  <si>
    <t>Obec Smržovka</t>
  </si>
  <si>
    <t>MV-PK2-2021-00024</t>
  </si>
  <si>
    <t>Smržovka – asistent prevence kriminality 2021</t>
  </si>
  <si>
    <t>Obec Smržovka celkem</t>
  </si>
  <si>
    <t>Obec Tanvald</t>
  </si>
  <si>
    <t>MV-PK2-2021-00131</t>
  </si>
  <si>
    <t>Tanvald - Asistenti prevence kriminality, 2021</t>
  </si>
  <si>
    <t>Obec Tanvald celkem</t>
  </si>
  <si>
    <t>Obec Turnov</t>
  </si>
  <si>
    <t>MV-PK1-2021-00036</t>
  </si>
  <si>
    <t>Turnov – hardware a software pro bezpečnostní a preventivní účely – 2021</t>
  </si>
  <si>
    <t>Obec Turnov celkem</t>
  </si>
  <si>
    <t>Obec Velké Hamry</t>
  </si>
  <si>
    <t>MV-PK2-2021-00015</t>
  </si>
  <si>
    <t>Velké Hamry - Asistenti prevence kriminality - 2021</t>
  </si>
  <si>
    <t>MV-PK2-2021-00046</t>
  </si>
  <si>
    <t>Velké Hamry - Kriminálně preventivní a vzdělávací aktivity pro děti - 2021</t>
  </si>
  <si>
    <t>MV-PK2-2021-00049</t>
  </si>
  <si>
    <t>Velké Hamry – Výchovný preventivní letní dětský tábor - 2021</t>
  </si>
  <si>
    <t>Obec Velké Hamry celkem</t>
  </si>
  <si>
    <t>Kraj Liberecký celkem</t>
  </si>
  <si>
    <t>Kraj Moravskoslezský</t>
  </si>
  <si>
    <t>Obec Bruntál</t>
  </si>
  <si>
    <t>MV-PK2-2021-00124</t>
  </si>
  <si>
    <t>Bruntál - Analýza drogové problematiky ve městě Bruntál - 2021</t>
  </si>
  <si>
    <t>MV-PK2-2021-00126</t>
  </si>
  <si>
    <t>Bruntál - Forenzní identifikační značení syntetickou DNA - 2021</t>
  </si>
  <si>
    <t>MV-PK1-2021-00066</t>
  </si>
  <si>
    <t>Bruntál - Mobilní kamerový systém - 2021</t>
  </si>
  <si>
    <t>Obec Bruntál celkem</t>
  </si>
  <si>
    <t>Obec Budišov nad Budišovkou</t>
  </si>
  <si>
    <t>MV-PK2-2021-00078</t>
  </si>
  <si>
    <t>Budišov nad Budišovkou-Asistent prevence kriminality 2021</t>
  </si>
  <si>
    <t>Obec Budišov nad Budišovkou celkem</t>
  </si>
  <si>
    <t>Obec Český Těšín</t>
  </si>
  <si>
    <t>MV-PK1-2021-00035</t>
  </si>
  <si>
    <t>Český Těšín - Modernizace MKDS 2021</t>
  </si>
  <si>
    <t>Obec Český Těšín celkem</t>
  </si>
  <si>
    <t>Obec Dolní Benešov</t>
  </si>
  <si>
    <t>MV-PK1-2021-00069</t>
  </si>
  <si>
    <t>Dolní Benešov - MKDS - 2021</t>
  </si>
  <si>
    <t>Obec Dolní Benešov celkem</t>
  </si>
  <si>
    <t>Obec Havířov</t>
  </si>
  <si>
    <t>MV-PK2-2021-00100</t>
  </si>
  <si>
    <t>Havířov - ASISTENT PREVENCE KRIMINALITY 2021</t>
  </si>
  <si>
    <t>Obec Havířov celkem</t>
  </si>
  <si>
    <t>Obec Karviná</t>
  </si>
  <si>
    <t>MV-PK2-2021-00069</t>
  </si>
  <si>
    <t>Karviná - Asistent prevence kriminality - 2021</t>
  </si>
  <si>
    <t>MV-PK2-2021-00070</t>
  </si>
  <si>
    <t>Karviná - Bezpečnostní stojany na jízdní kola - 2021</t>
  </si>
  <si>
    <t>MV-PK1-2021-00025</t>
  </si>
  <si>
    <t>Karviná - Rozvoj MKDS - 2021</t>
  </si>
  <si>
    <t>Obec Karviná celkem</t>
  </si>
  <si>
    <t>Obec Krnov</t>
  </si>
  <si>
    <t>MV-PK2-2021-00012</t>
  </si>
  <si>
    <t>Krnov - Forenzní značení jízdních kol a kompenzačních pomůcek - 2021</t>
  </si>
  <si>
    <t>MV-PK2-2021-00013</t>
  </si>
  <si>
    <t>Krnov - Mezinárodní konference prevence kriminality - 2021</t>
  </si>
  <si>
    <t>MV-PK2-2021-00011</t>
  </si>
  <si>
    <t>Krnov - Modernizace záznamové techniky ve speciální výslechové místnosti - 2021</t>
  </si>
  <si>
    <t>MV-PK2-2021-00014</t>
  </si>
  <si>
    <t>Krnov - Vzdělávání aktérů prevence kriminality- 2021</t>
  </si>
  <si>
    <t>Obec Krnov celkem</t>
  </si>
  <si>
    <t>Obec Opava</t>
  </si>
  <si>
    <t>MV-PK1-2021-00024</t>
  </si>
  <si>
    <t>Opava - Zefektivnění a rozšíření MKDS VI. etapa</t>
  </si>
  <si>
    <t>Obec Opava celkem</t>
  </si>
  <si>
    <t>Obec Osoblaha</t>
  </si>
  <si>
    <t>MV-PK2-2021-00023</t>
  </si>
  <si>
    <t>Osoblaha - Asistenti prevence kriminality - 2021</t>
  </si>
  <si>
    <t>Obec Osoblaha celkem</t>
  </si>
  <si>
    <t>Obec Ostrava</t>
  </si>
  <si>
    <t>MV-PK2-2021-00091</t>
  </si>
  <si>
    <t>Moravskoslezský kraj – KPBI Aktualizace a rozšíření e-learningových kurzů pro pracovníky působící v oblasti prevence - 2021</t>
  </si>
  <si>
    <t>MV-PK2-2021-00080</t>
  </si>
  <si>
    <t>Ostrava - Asistent prevence kriminality 2021</t>
  </si>
  <si>
    <t>MV-PK2-2021-00084</t>
  </si>
  <si>
    <t>Ostrava - Domovník-preventista 2021</t>
  </si>
  <si>
    <t>MV-PK2-2021-00083</t>
  </si>
  <si>
    <t>Ostrava - Značení syntetickou DNA 2021</t>
  </si>
  <si>
    <t>Obec Ostrava celkem</t>
  </si>
  <si>
    <t>Obec Vítkov</t>
  </si>
  <si>
    <t>MV-PK2-2021-00090</t>
  </si>
  <si>
    <t>Vítkov - Asistent prevence kriminality - 2021</t>
  </si>
  <si>
    <t>MV-PK2-2021-00092</t>
  </si>
  <si>
    <t>Vítkov - Kyberkriminalita - 2021</t>
  </si>
  <si>
    <t>MV-PK1-2021-00033</t>
  </si>
  <si>
    <t>Vítkov - Modernizace MKDS - 2021</t>
  </si>
  <si>
    <t>Obec Vítkov celkem</t>
  </si>
  <si>
    <t>Kraj Moravskoslezský celkem</t>
  </si>
  <si>
    <t>Kraj Olomoucký</t>
  </si>
  <si>
    <t>Obec Hanušovice</t>
  </si>
  <si>
    <t>MV-PK2-2021-00105</t>
  </si>
  <si>
    <t>Hanušovice - Asistenti prevence kriminality - 2021</t>
  </si>
  <si>
    <t>Obec Hanušovice celkem</t>
  </si>
  <si>
    <t>Obec Hranice</t>
  </si>
  <si>
    <t>MV-PK2-2021-00006</t>
  </si>
  <si>
    <t>Hranice - asistenti prevence kriminality - 2021</t>
  </si>
  <si>
    <t>Obec Hranice celkem</t>
  </si>
  <si>
    <t>Obec Jeseník</t>
  </si>
  <si>
    <t>MV-PK2-2021-00079</t>
  </si>
  <si>
    <t>Jeseník - Asistent prevence kriminality 2021</t>
  </si>
  <si>
    <t>Obec Jeseník celkem</t>
  </si>
  <si>
    <t>Obec Lipník nad Bečvou</t>
  </si>
  <si>
    <t>MV-PK2-2021-00007</t>
  </si>
  <si>
    <t>Lipník nad Bečvou - Asistent prevence kriminality - 2021</t>
  </si>
  <si>
    <t>Obec Lipník nad Bečvou celkem</t>
  </si>
  <si>
    <t>Obec Litovel</t>
  </si>
  <si>
    <t>MV-PK2-2021-00123</t>
  </si>
  <si>
    <t>Litovel - Prázdninový pobyt - 2021</t>
  </si>
  <si>
    <t>Obec Litovel celkem</t>
  </si>
  <si>
    <t>Obec Moravský Beroun</t>
  </si>
  <si>
    <t>MV-PK2-2021-00118</t>
  </si>
  <si>
    <t>Moravský Beroun - APK - 2021</t>
  </si>
  <si>
    <t>Obec Moravský Beroun celkem</t>
  </si>
  <si>
    <t>Obec Olomouc</t>
  </si>
  <si>
    <t>MV-PK2-2021-00053</t>
  </si>
  <si>
    <t>Olomouc - Analýza rizikového chování na území města Olomouce - 2021</t>
  </si>
  <si>
    <t>MV-PK1-2021-00011</t>
  </si>
  <si>
    <t>Olomouc - Modernizace MKDS - 2021</t>
  </si>
  <si>
    <t>MV-PK2-2021-00054</t>
  </si>
  <si>
    <t>Olomouc - Preventivní teatroterapeutická skupina pro rizikovou mládež - 2021</t>
  </si>
  <si>
    <t>MV-PK2-2021-00050</t>
  </si>
  <si>
    <t>Olomouc - Profesionální řešení případů Online poradny centra PRVOK - 2021</t>
  </si>
  <si>
    <t>MV-PK2-2021-00038</t>
  </si>
  <si>
    <t>Olomoucký kraj - Podpora prevence kriminality v kraji - 2021</t>
  </si>
  <si>
    <t>MV-PK2-2021-00039</t>
  </si>
  <si>
    <t>Olomoucký kraj - Pozor na internetové podvody - 2021</t>
  </si>
  <si>
    <t>Obec Olomouc celkem</t>
  </si>
  <si>
    <t>Obec Prostějov</t>
  </si>
  <si>
    <t>MV-PK1-2021-00018</t>
  </si>
  <si>
    <t>Prostějov - Digitalizace a reprodukce MKDS</t>
  </si>
  <si>
    <t>MV-PK2-2021-00042</t>
  </si>
  <si>
    <t>Prostějov - Forenzní značení jízdních kol a invalidních vozíků syntetickou DNA - V. etapa</t>
  </si>
  <si>
    <t>MV-PK2-2021-00040</t>
  </si>
  <si>
    <t>Prostějov - Návazné pobyty pro děti</t>
  </si>
  <si>
    <t>MV-PK1-2021-00016</t>
  </si>
  <si>
    <t>Prostějov - Rozšíření datového úložiště a analýzy videozáznamů MKDS</t>
  </si>
  <si>
    <t>Obec Prostějov celkem</t>
  </si>
  <si>
    <t>Obec Přerov</t>
  </si>
  <si>
    <t>MV-PK2-2021-00058</t>
  </si>
  <si>
    <t>Přerov - asistent prevence kriminality - 2021</t>
  </si>
  <si>
    <t>MV-PK2-2021-00057</t>
  </si>
  <si>
    <t>Přerov - domovník - preventista - 2021</t>
  </si>
  <si>
    <t>MV-PK1-2021-00034</t>
  </si>
  <si>
    <t>Přerov - modernizace kamerového systému - výměna serveru a rozšíření diskového pole - 2021</t>
  </si>
  <si>
    <t>MV-PK1-2021-00032</t>
  </si>
  <si>
    <t>Přerov - modernizace MKDS 6. etapa 2021</t>
  </si>
  <si>
    <t>Obec Přerov celkem</t>
  </si>
  <si>
    <t>Obec Šumperk</t>
  </si>
  <si>
    <t>MV-PK2-2021-00065</t>
  </si>
  <si>
    <t>Šumperk – Bezpečné trávení volného času klientů SVP Dobrá vyhlídka - 2021</t>
  </si>
  <si>
    <t>MV-PK2-2021-00064</t>
  </si>
  <si>
    <t>Šumperk – Naučme se nenudit - 2021</t>
  </si>
  <si>
    <t>MV-PK1-2021-00020</t>
  </si>
  <si>
    <t>Šumperk – Obnova (modernizace) městského kamerového dohlížecího systému - 2021</t>
  </si>
  <si>
    <t>MV-PK2-2021-00066</t>
  </si>
  <si>
    <t>Šumperk – Obnova šatních skříní - 2021</t>
  </si>
  <si>
    <t>MV-PK2-2021-00063</t>
  </si>
  <si>
    <t>Šumperk – Prázdninové pobyty - 2021</t>
  </si>
  <si>
    <t>MV-PK2-2021-00062</t>
  </si>
  <si>
    <t>Šumperk – Zvládání vlastní agresivity - výchovný a vzdělávací program pro děti a jejich rodiče - 2021</t>
  </si>
  <si>
    <t>Obec Šumperk celkem</t>
  </si>
  <si>
    <t>Obec Zábřeh</t>
  </si>
  <si>
    <t>MV-PK2-2021-00129</t>
  </si>
  <si>
    <t>Zábřeh – Forenzní identifikační značení jízdních kol (kompenzačních pomůcek) syntetickou DNA - 2021</t>
  </si>
  <si>
    <t>MV-PK1-2021-00072</t>
  </si>
  <si>
    <t>Zábřeh - rozšíření kamerového systému v přednádražím prostoru 2021</t>
  </si>
  <si>
    <t>Obec Zábřeh celkem</t>
  </si>
  <si>
    <t>Kraj Olomoucký celkem</t>
  </si>
  <si>
    <t>Kraj Pardubický</t>
  </si>
  <si>
    <t>Obec Česká Třebová</t>
  </si>
  <si>
    <t>MV-PK2-2021-00061</t>
  </si>
  <si>
    <t>Česká Třebová - APK - 2021</t>
  </si>
  <si>
    <t>MV-PK2-2021-00060</t>
  </si>
  <si>
    <t>Česká Třebová - Trávení volného času a prevence kriminality dětí sídliště Borek - 2021</t>
  </si>
  <si>
    <t>Obec Česká Třebová celkem</t>
  </si>
  <si>
    <t>MV-PK2-2021-00019</t>
  </si>
  <si>
    <t>Pardubický kraj – Rodiče a technologie - 2021</t>
  </si>
  <si>
    <t>Obec Svitavy</t>
  </si>
  <si>
    <t>MV-PK1-2021-00001</t>
  </si>
  <si>
    <t>Svitavy - Rekonstrukce MKS 2021 - HW</t>
  </si>
  <si>
    <t>MV-PK1-2021-00002</t>
  </si>
  <si>
    <t>Svitavy - Rekonstrukce MKS 2021 - SW</t>
  </si>
  <si>
    <t>Obec Svitavy celkem</t>
  </si>
  <si>
    <t>Obec Vysoké Mýto</t>
  </si>
  <si>
    <t>MV-PK2-2021-00081</t>
  </si>
  <si>
    <t>Vysoké Mýto - Asistenti prevence kriminality - 2021</t>
  </si>
  <si>
    <t>Obec Vysoké Mýto celkem</t>
  </si>
  <si>
    <t>Kraj Pardubický celkem</t>
  </si>
  <si>
    <t>Kraj Plzeňský</t>
  </si>
  <si>
    <t>Obec Kralovice</t>
  </si>
  <si>
    <t>MV-PK1-2021-00055</t>
  </si>
  <si>
    <t>Kralovice - Rozšíření městského kamerového dohledového systému - 2021</t>
  </si>
  <si>
    <t>Obec Kralovice celkem</t>
  </si>
  <si>
    <t>Obec Plzeň</t>
  </si>
  <si>
    <t>MV-PK2-2021-00036</t>
  </si>
  <si>
    <t>Plzeň - Asistent prevence kriminality 2021</t>
  </si>
  <si>
    <t>MV-PK2-2021-00037</t>
  </si>
  <si>
    <t>Plzeň - Národní dny prevence 2021</t>
  </si>
  <si>
    <t>MV-PK1-2021-00010</t>
  </si>
  <si>
    <t>Plzeň - Rozšíření MKDS na území MO Plzeň 3</t>
  </si>
  <si>
    <t>MV-PK2-2021-00016</t>
  </si>
  <si>
    <t>Plzeňský kraj - Daleko hleď - 2021</t>
  </si>
  <si>
    <t>MV-PK2-2021-00009</t>
  </si>
  <si>
    <t>Plzeňský kraj - Kraje pro bezpečný internet - on-line kvízy VIII.</t>
  </si>
  <si>
    <t>MV-PK2-2021-00010</t>
  </si>
  <si>
    <t>Plzeňský kraj - Vzdělávání pedagogů v protidrogové prevenci a prevenci kriminality 2</t>
  </si>
  <si>
    <t>Obec Plzeň celkem</t>
  </si>
  <si>
    <t>Obec Přeštice</t>
  </si>
  <si>
    <t>MV-PK2-2021-00085</t>
  </si>
  <si>
    <t>Přeštice – Forenzní identifikační značení jízdních kol a kompenzačních pomůcek prostřednictvím syntetické DNA - 2021</t>
  </si>
  <si>
    <t>Obec Přeštice celkem</t>
  </si>
  <si>
    <t>Obec Stříbro</t>
  </si>
  <si>
    <t>MV-PK2-2021-00071</t>
  </si>
  <si>
    <t>MĚSTO STŘÍBRO - BEZPEČNOSTNÍ DOBROVOLNÍK 2021</t>
  </si>
  <si>
    <t>Obec Stříbro celkem</t>
  </si>
  <si>
    <t>Obec Tachov</t>
  </si>
  <si>
    <t>MV-PK1-2021-00019</t>
  </si>
  <si>
    <t>Tachov - osazení kamerového bodu Hornická ulice - 2021</t>
  </si>
  <si>
    <t>Obec Tachov celkem</t>
  </si>
  <si>
    <t>Kraj Plzeňský celkem</t>
  </si>
  <si>
    <t>Kraj Středočeský</t>
  </si>
  <si>
    <t>Obec Beroun</t>
  </si>
  <si>
    <t>MV-PK2-2021-00059</t>
  </si>
  <si>
    <t>Beroun - Pobytový tábor pro děti ze socio-kulturně znevýhodněných rodin 2021</t>
  </si>
  <si>
    <t>Obec Beroun celkem</t>
  </si>
  <si>
    <t>Obec Dobříš</t>
  </si>
  <si>
    <t>MV-PK2-2021-00075</t>
  </si>
  <si>
    <t>Dobříš - Forenzní identifikační značení jízdních kol syntetickou DNA - 2021</t>
  </si>
  <si>
    <t>MV-PK1-2021-00027</t>
  </si>
  <si>
    <t>Dobříš - Rozšíření MKDS - 2021</t>
  </si>
  <si>
    <t>Obec Dobříš celkem</t>
  </si>
  <si>
    <t>Obec Dřísy</t>
  </si>
  <si>
    <t>MV-PK1-2021-00074</t>
  </si>
  <si>
    <t>Obec Dřísy - Vybudování veřejného osvětlení v ulicích Drážní a Jasanová - 2021</t>
  </si>
  <si>
    <t>Obec Dřísy celkem</t>
  </si>
  <si>
    <t>Obec Kladno</t>
  </si>
  <si>
    <t>MV-PK2-2021-00028</t>
  </si>
  <si>
    <t>Kladno - Asistenti prevence kriminality 2021</t>
  </si>
  <si>
    <t>MV-PK1-2021-00009</t>
  </si>
  <si>
    <t>Kladno - Databázový SW</t>
  </si>
  <si>
    <t>MV-PK2-2021-00027</t>
  </si>
  <si>
    <t>Kladno - FIZM 2021</t>
  </si>
  <si>
    <t>MV-PK1-2021-00008</t>
  </si>
  <si>
    <t>Kladno - Rozšíření MKDS 2021</t>
  </si>
  <si>
    <t>Obec Kladno celkem</t>
  </si>
  <si>
    <t>Obec Kolín</t>
  </si>
  <si>
    <t>MV-PK2-2021-00101</t>
  </si>
  <si>
    <t>KOLÍN – Asistenti prevence kriminality - 2021</t>
  </si>
  <si>
    <t>MV-PK1-2021-00047</t>
  </si>
  <si>
    <t>KOLÍN – Modernizace kamerového systému - 2021</t>
  </si>
  <si>
    <t>Obec Kolín celkem</t>
  </si>
  <si>
    <t>Obec Lidice</t>
  </si>
  <si>
    <t>MV-PK1-2021-00073</t>
  </si>
  <si>
    <t>Kamerový systém v obci Lidice</t>
  </si>
  <si>
    <t>Obec Lidice celkem</t>
  </si>
  <si>
    <t>Obec Loděnice</t>
  </si>
  <si>
    <t>MV-PK1-2021-00060</t>
  </si>
  <si>
    <t>MKDS Loděnice</t>
  </si>
  <si>
    <t>Obec Loděnice celkem</t>
  </si>
  <si>
    <t>Obec Mníšek pod Brdy</t>
  </si>
  <si>
    <t>MV-PK1-2021-00067</t>
  </si>
  <si>
    <t>Mníšek pod Brdy - Rozšíření MKDS - 2021</t>
  </si>
  <si>
    <t>Obec Mníšek pod Brdy celkem</t>
  </si>
  <si>
    <t>Obec Nové Strašecí</t>
  </si>
  <si>
    <t>MV-PK1-2021-00063</t>
  </si>
  <si>
    <t>Nové Strašecí - Modernizace městského kamerového systému - 2021</t>
  </si>
  <si>
    <t>Obec Nové Strašecí celkem</t>
  </si>
  <si>
    <t>Obec Příbram</t>
  </si>
  <si>
    <t>MV-PK2-2021-00088</t>
  </si>
  <si>
    <t>Příbram - Cestou Sdílení - 2021</t>
  </si>
  <si>
    <t>MV-PK2-2021-00089</t>
  </si>
  <si>
    <t>Příbram - Prázdninový sociálně rehabilitační program - 2021</t>
  </si>
  <si>
    <t>MV-PK2-2021-00087</t>
  </si>
  <si>
    <t>Příbram - Terapeutický pobyt pro děti s rizikovým chováním - 2021</t>
  </si>
  <si>
    <t>Obec Příbram celkem</t>
  </si>
  <si>
    <t>Obec Rakovník</t>
  </si>
  <si>
    <t>MV-PK1-2021-00038</t>
  </si>
  <si>
    <t>Rakovník - kamerové body Na Váze a U hřbitova - 2021</t>
  </si>
  <si>
    <t>Obec Rakovník celkem</t>
  </si>
  <si>
    <t>Obec Slaný</t>
  </si>
  <si>
    <t>MV-PK1-2021-00013</t>
  </si>
  <si>
    <t>Slaný – Rozšíření úložiště záznamů – HW, SW – 2021</t>
  </si>
  <si>
    <t>Obec Slaný celkem</t>
  </si>
  <si>
    <t>Obec Šestajovice</t>
  </si>
  <si>
    <t>MV-PK1-2021-00071</t>
  </si>
  <si>
    <t>Šestajovice Kamerový systém 2021</t>
  </si>
  <si>
    <t>Obec Šestajovice celkem</t>
  </si>
  <si>
    <t>Kraj Středočeský celkem</t>
  </si>
  <si>
    <t>Kraj Ústecký</t>
  </si>
  <si>
    <t>Obec Benešov nad Ploučnicí</t>
  </si>
  <si>
    <t>MV-PK2-2021-00130</t>
  </si>
  <si>
    <t>Benešov nad Ploučnicí - asistenti prevence kriminality</t>
  </si>
  <si>
    <t>Obec Benešov nad Ploučnicí celkem</t>
  </si>
  <si>
    <t>Obec Bílina</t>
  </si>
  <si>
    <t>MV-PK2-2021-00122</t>
  </si>
  <si>
    <t>Bílina – Asistenti prevence kriminality – 2021</t>
  </si>
  <si>
    <t>MV-PK1-2021-00064</t>
  </si>
  <si>
    <t>Bílina – Pokročilá analýza městského kamerového dohlížecího systému – 2021</t>
  </si>
  <si>
    <t>Obec Bílina celkem</t>
  </si>
  <si>
    <t>Obec Dolní Podluží</t>
  </si>
  <si>
    <t>MV-PK2-2021-00111</t>
  </si>
  <si>
    <t>Bezpečnostní dobrovolník Dolní Podluží - 2021</t>
  </si>
  <si>
    <t>Obec Dolní Podluží celkem</t>
  </si>
  <si>
    <t>Obec Dolní Poustevna</t>
  </si>
  <si>
    <t>MV-PK2-2021-00021</t>
  </si>
  <si>
    <t>„Dolní Poustevna – Asistenti prevence kriminality - 2021“</t>
  </si>
  <si>
    <t>Obec Dolní Poustevna celkem</t>
  </si>
  <si>
    <t>Obec Dubí</t>
  </si>
  <si>
    <t>MV-PK2-2021-00035</t>
  </si>
  <si>
    <t>Dubí-asistent prevence kriminality</t>
  </si>
  <si>
    <t>Obec Dubí celkem</t>
  </si>
  <si>
    <t>Obec Chomutov</t>
  </si>
  <si>
    <t>MV-PK1-2021-00022</t>
  </si>
  <si>
    <t>Chomutov – Obměna 2 kamerových bodů MKDS v nejfrekventovanější části města zahrnující lokality ohrožené sociálním vyloučením – 2021</t>
  </si>
  <si>
    <t>Obec Chomutov celkem</t>
  </si>
  <si>
    <t>Obec Jirkov</t>
  </si>
  <si>
    <t>MV-PK2-2021-00047</t>
  </si>
  <si>
    <t>Jirkov - V kolektivu bez agrese a šikany - 2021</t>
  </si>
  <si>
    <t>MV-PK2-2021-00048</t>
  </si>
  <si>
    <t>Jirkov - Zapoj se a sportuj - 2021</t>
  </si>
  <si>
    <t>Obec Jirkov celkem</t>
  </si>
  <si>
    <t>Obec Kadaň</t>
  </si>
  <si>
    <t>MV-PK2-2021-00031</t>
  </si>
  <si>
    <t>Kadaň - Asistent prevence kriminality - 2021</t>
  </si>
  <si>
    <t>MV-PK2-2021-00034</t>
  </si>
  <si>
    <t>Kadaň - Pouliční liga - 2021</t>
  </si>
  <si>
    <t>MV-PK2-2021-00033</t>
  </si>
  <si>
    <t>Kadaň - Preventivní pobyt - 2021</t>
  </si>
  <si>
    <t>MV-PK2-2021-00032</t>
  </si>
  <si>
    <t>Kadaň - Víkendový pobyt - 2021</t>
  </si>
  <si>
    <t>Obec Kadaň celkem</t>
  </si>
  <si>
    <t>Obec Krásná Lípa</t>
  </si>
  <si>
    <t>MV-PK2-2021-00017</t>
  </si>
  <si>
    <t>Krásná Lípa - asistent prevence kriminality 2021</t>
  </si>
  <si>
    <t>Obec Krásná Lípa celkem</t>
  </si>
  <si>
    <t>Obec Litoměřice</t>
  </si>
  <si>
    <t>MV-PK2-2021-00108</t>
  </si>
  <si>
    <t>Litoměřice - Bezpečné léto 2021</t>
  </si>
  <si>
    <t>Obec Litoměřice celkem</t>
  </si>
  <si>
    <t>Obec Litvínov</t>
  </si>
  <si>
    <t>MV-PK2-2021-00020</t>
  </si>
  <si>
    <t>Litvínov-Společnost a já-2021</t>
  </si>
  <si>
    <t>Obec Litvínov celkem</t>
  </si>
  <si>
    <t>Obec Louny</t>
  </si>
  <si>
    <t>MV-PK2-2021-00056</t>
  </si>
  <si>
    <t>Louny - Šance 2021</t>
  </si>
  <si>
    <t>Obec Louny celkem</t>
  </si>
  <si>
    <t>Obec Mikulášovice</t>
  </si>
  <si>
    <t>MV-PK2-2021-00114</t>
  </si>
  <si>
    <t>Mikulášovice - Asistent prevence kriminality - 2021</t>
  </si>
  <si>
    <t>Obec Mikulášovice celkem</t>
  </si>
  <si>
    <t>Obec Most</t>
  </si>
  <si>
    <t>MV-PK2-2021-00110</t>
  </si>
  <si>
    <t>Most – asistenti prevence kriminality 2021</t>
  </si>
  <si>
    <t>MV-PK1-2021-00051</t>
  </si>
  <si>
    <t>Obec Most celkem</t>
  </si>
  <si>
    <t>Obec Obrnice</t>
  </si>
  <si>
    <t>MV-PK2-2021-00094</t>
  </si>
  <si>
    <t>Obrnice - Asistent prevence kriminality 2021</t>
  </si>
  <si>
    <t>MV-PK2-2021-00096</t>
  </si>
  <si>
    <t>Obrnice - Domovník preventista 2021</t>
  </si>
  <si>
    <t>MV-PK2-2021-00095</t>
  </si>
  <si>
    <t>Obrnice - Příměstský tábor 2021</t>
  </si>
  <si>
    <t>Obec Obrnice celkem</t>
  </si>
  <si>
    <t>Obec Rumburk</t>
  </si>
  <si>
    <t>MV-PK2-2021-00051</t>
  </si>
  <si>
    <t>Rumburk - Asistenti prevence kriminality 2021</t>
  </si>
  <si>
    <t>MV-PK2-2021-00052</t>
  </si>
  <si>
    <t>Rumburk - Víkendové pobyty 2021</t>
  </si>
  <si>
    <t>Obec Rumburk celkem</t>
  </si>
  <si>
    <t>Obec Staré Křečany</t>
  </si>
  <si>
    <t>MV-PK2-2021-00082</t>
  </si>
  <si>
    <t>Staré Křečany - Domovník preventista - 2021</t>
  </si>
  <si>
    <t>Obec Staré Křečany celkem</t>
  </si>
  <si>
    <t>Obec Šluknov</t>
  </si>
  <si>
    <t>MV-PK2-2021-00119</t>
  </si>
  <si>
    <t>Šluknov - Asistent prevence kriminality 2021</t>
  </si>
  <si>
    <t>Obec Šluknov celkem</t>
  </si>
  <si>
    <t>Obec Trmice</t>
  </si>
  <si>
    <t>MV-PK1-2021-00017</t>
  </si>
  <si>
    <t>Trmice - Reprodukce MKDS - 2021</t>
  </si>
  <si>
    <t>Obec Trmice celkem</t>
  </si>
  <si>
    <t>Obec Ústí nad Labem</t>
  </si>
  <si>
    <t>MV-PK2-2021-00026</t>
  </si>
  <si>
    <t>Ústecký kraj - Podpora prevence kriminality v kraji - 2021</t>
  </si>
  <si>
    <t>MV-PK2-2021-00025</t>
  </si>
  <si>
    <t>Ústecký kraj - Vzdělávání seniorů - větší bezpečí pro seniory - 2021</t>
  </si>
  <si>
    <t>MV-PK1-2021-00040</t>
  </si>
  <si>
    <t>Ústí nad Labem - Modernizace MKDS - 2021</t>
  </si>
  <si>
    <t>Obec Ústí nad Labem celkem</t>
  </si>
  <si>
    <t>Obec Velký Šenov</t>
  </si>
  <si>
    <t>MV-PK2-2021-00074</t>
  </si>
  <si>
    <t>Asistent prevence kriminality-Velký Šenov-2021</t>
  </si>
  <si>
    <t>Obec Velký Šenov celkem</t>
  </si>
  <si>
    <t>Obec Žatec</t>
  </si>
  <si>
    <t>MV-PK2-2021-00072</t>
  </si>
  <si>
    <t>Město Žatec - Prodloužený pobyt 2021</t>
  </si>
  <si>
    <t>MV-PK2-2021-00073</t>
  </si>
  <si>
    <t>Město Žatec – Rekonstrukce uzavřeného televizního okruhu s nahráváním ve speciální výslechové místnosti na MěÚ Žatec  - 2021</t>
  </si>
  <si>
    <t>MV-PK1-2021-00026</t>
  </si>
  <si>
    <t>Město Žatec - Veřejné osvětlení Libočanská cesta 2021</t>
  </si>
  <si>
    <t>Obec Žatec celkem</t>
  </si>
  <si>
    <t>Kraj Ústecký celkem</t>
  </si>
  <si>
    <t>Kraj Vysočina</t>
  </si>
  <si>
    <t>Obec Humpolec</t>
  </si>
  <si>
    <t>MV-PK1-2021-00037</t>
  </si>
  <si>
    <t>Humpolec - kamery</t>
  </si>
  <si>
    <t>Obec Humpolec celkem</t>
  </si>
  <si>
    <t>Obec Jihlava</t>
  </si>
  <si>
    <t>MV-PK2-2021-00022</t>
  </si>
  <si>
    <t>„Kraj Vysočina – Preventivní videa #BUĎSAFE.-2021“</t>
  </si>
  <si>
    <t>MV-PK2-2021-00102</t>
  </si>
  <si>
    <t>Jihlava - Domovník preventista - 2021</t>
  </si>
  <si>
    <t>MV-PK2-2021-00030</t>
  </si>
  <si>
    <t>Kraje pro bezpečný internet – Vzdělávací komiks, interaktivní pracovní listy a metodika pro děti a studenty na téma IT bezpečnosti - 2021</t>
  </si>
  <si>
    <t>Obec Jihlava celkem</t>
  </si>
  <si>
    <t>Obec Moravské Budějovice</t>
  </si>
  <si>
    <t>MV-PK1-2021-00048</t>
  </si>
  <si>
    <t>Moravské Budějovice - úprava osvětlení letního kina - 2021</t>
  </si>
  <si>
    <t>MV-PK2-2021-00055</t>
  </si>
  <si>
    <t>Moravské Budějovice- Asistent prevence kriminality -2021</t>
  </si>
  <si>
    <t>Obec Moravské Budějovice celkem</t>
  </si>
  <si>
    <t>Obec Pelhřimov</t>
  </si>
  <si>
    <t>MV-PK1-2021-00031</t>
  </si>
  <si>
    <t>Pelhřimov - modernizace kamerového bodu - křižovatka ul. Humpolecká a Slovanského bratrství - 2021</t>
  </si>
  <si>
    <t>Obec Pelhřimov celkem</t>
  </si>
  <si>
    <t>Obec Velké Meziříčí</t>
  </si>
  <si>
    <t>MV-PK1-2021-00049</t>
  </si>
  <si>
    <t>Velké Meziříčí - Rozšíření městského a kamerového dohlížecího systému 2021</t>
  </si>
  <si>
    <t>Obec Velké Meziříčí celkem</t>
  </si>
  <si>
    <t>Kraj Vysočina celkem</t>
  </si>
  <si>
    <t>Kraj Zlínský</t>
  </si>
  <si>
    <t>Obec Bystřice pod Hostýnem</t>
  </si>
  <si>
    <t>MV-PK1-2021-00015</t>
  </si>
  <si>
    <t>Bystřice pod Hostýnem – rozšíření MKDS, ul. Čs. Brigády - 2021</t>
  </si>
  <si>
    <t>Obec Bystřice pod Hostýnem celkem</t>
  </si>
  <si>
    <t>Obec Kroměříž</t>
  </si>
  <si>
    <t>MV-PK1-2021-00028</t>
  </si>
  <si>
    <t>Kroměříž - Digitalizace MKMS 2021</t>
  </si>
  <si>
    <t>MV-PK2-2021-00076</t>
  </si>
  <si>
    <t>Kroměříž - Domovníci - preventisté 2021</t>
  </si>
  <si>
    <t>Obec Kroměříž celkem</t>
  </si>
  <si>
    <t>Obec Rožnov pod Radhoštěm</t>
  </si>
  <si>
    <t>MV-PK2-2021-00128</t>
  </si>
  <si>
    <t>"Rožnov pod Radhoštěm – Domovník-preventista 2021" pokračování z roku 2020</t>
  </si>
  <si>
    <t>Obec Rožnov pod Radhoštěm celkem</t>
  </si>
  <si>
    <t>Obec Vsetín</t>
  </si>
  <si>
    <t>MV-PK2-2021-00125</t>
  </si>
  <si>
    <t>Vsetín - Asistent prevence kriminality - 2021</t>
  </si>
  <si>
    <t>MV-PK2-2021-00127</t>
  </si>
  <si>
    <t>Vsetín - Domovník preventista - 2021</t>
  </si>
  <si>
    <t>Obec Vsetín celkem</t>
  </si>
  <si>
    <t>Kraj Zlínský celkem</t>
  </si>
  <si>
    <t>Karlovarský kraj</t>
  </si>
  <si>
    <t xml:space="preserve"> Karlovarský kraj celkem</t>
  </si>
  <si>
    <t>Královéhradecký kraj</t>
  </si>
  <si>
    <t>Královéhradecký kraj celkem</t>
  </si>
  <si>
    <t>Praha 1</t>
  </si>
  <si>
    <t>Praha 9</t>
  </si>
  <si>
    <t>Liberecký kraj</t>
  </si>
  <si>
    <t>Olomoucký kraj</t>
  </si>
  <si>
    <t>Plzeňský kraj</t>
  </si>
  <si>
    <t>Plzeňský kraj celkem</t>
  </si>
  <si>
    <t>Ústecký kraj</t>
  </si>
  <si>
    <t>Ústecký kraj celkem</t>
  </si>
  <si>
    <t>kraj Vysočina</t>
  </si>
  <si>
    <t>Pardubický kraj</t>
  </si>
  <si>
    <t>Moravskoslezský kraj</t>
  </si>
  <si>
    <t>Kraj Hlavní město Praha</t>
  </si>
  <si>
    <t>Praha 1 celkem</t>
  </si>
  <si>
    <t>INVESTICE celkem za ČR</t>
  </si>
  <si>
    <t>NEINVESTICE celkem za ČR</t>
  </si>
  <si>
    <t>Celkem za ČR</t>
  </si>
  <si>
    <t>Hlavní město Praha celkem</t>
  </si>
  <si>
    <t>Hlavní město Praha NEINVESTICE celkem</t>
  </si>
  <si>
    <t>Hlavní město Praha INVESTICE celkem</t>
  </si>
  <si>
    <t>Most – zvýšení bezpečnosti a ochrany občanů pořízením systému pro analýzu video obsahu MKDS 2021</t>
  </si>
  <si>
    <t>k rozdělení</t>
  </si>
  <si>
    <t>dotace</t>
  </si>
  <si>
    <t>rozdíl</t>
  </si>
  <si>
    <t>Jihočeský kraj</t>
  </si>
  <si>
    <t>kraj Jihočeský celkem</t>
  </si>
  <si>
    <t>Praha 19 celkem</t>
  </si>
  <si>
    <t>kraj Jihočeský NEINVESTICE celkem</t>
  </si>
  <si>
    <t>kraj Jihočeský INVESTICE celkem</t>
  </si>
  <si>
    <t>Jihočeský kraj INVESTICE celkem</t>
  </si>
  <si>
    <t>Jihočeský kraj celkem</t>
  </si>
  <si>
    <t>Jihočeský kraj NEINVESTICE celkem</t>
  </si>
  <si>
    <t>Kraj Karlovarský NEINVESTICE celkem</t>
  </si>
  <si>
    <t>Kraj Karlovarský INVESTICE celkem</t>
  </si>
  <si>
    <t>Moravskoslezský kraj celkem</t>
  </si>
  <si>
    <t>Olomoucký kraj celkem</t>
  </si>
  <si>
    <t>Pardubický kraj celkem</t>
  </si>
  <si>
    <t>Středočeský kraj</t>
  </si>
  <si>
    <t>Středočeský kraj celkem</t>
  </si>
  <si>
    <t>kraj Vysočina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</si>
</sst>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5]#,##0.00;\(#,##0.00\)"/>
    <numFmt numFmtId="165" formatCode="#,##0.00;[Red]#,##0.00"/>
  </numFmts>
  <fonts count="3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8"/>
      <color rgb="FF0000FF"/>
      <name val="Arial"/>
      <family val="2"/>
      <charset val="238"/>
    </font>
    <font>
      <b/>
      <sz val="11"/>
      <color rgb="FF0000FF"/>
      <name val="Calibri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rgb="FFF0F0F0"/>
        <bgColor rgb="FFF0F0F0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4" borderId="0" applyNumberFormat="0" applyBorder="0" applyAlignment="0" applyProtection="0"/>
  </cellStyleXfs>
  <cellXfs count="158"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4" fontId="3" fillId="0" borderId="10" xfId="1" applyNumberFormat="1" applyFont="1" applyFill="1" applyBorder="1" applyAlignment="1">
      <alignment horizontal="center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" fontId="6" fillId="3" borderId="10" xfId="1" applyNumberFormat="1" applyFont="1" applyFill="1" applyBorder="1" applyAlignment="1">
      <alignment horizontal="right" vertical="center" wrapText="1"/>
    </xf>
    <xf numFmtId="4" fontId="6" fillId="0" borderId="10" xfId="1" applyNumberFormat="1" applyFont="1" applyFill="1" applyBorder="1" applyAlignment="1">
      <alignment horizontal="right"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6" fillId="0" borderId="11" xfId="1" applyNumberFormat="1" applyFont="1" applyFill="1" applyBorder="1" applyAlignment="1">
      <alignment horizontal="right" vertical="center" wrapText="1"/>
    </xf>
    <xf numFmtId="4" fontId="9" fillId="3" borderId="10" xfId="1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164" fontId="9" fillId="5" borderId="7" xfId="1" applyNumberFormat="1" applyFont="1" applyFill="1" applyBorder="1" applyAlignment="1">
      <alignment horizontal="right" vertical="center" wrapText="1"/>
    </xf>
    <xf numFmtId="164" fontId="9" fillId="5" borderId="5" xfId="1" applyNumberFormat="1" applyFont="1" applyFill="1" applyBorder="1" applyAlignment="1">
      <alignment horizontal="right" vertical="center" wrapText="1"/>
    </xf>
    <xf numFmtId="164" fontId="9" fillId="0" borderId="7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Fill="1" applyBorder="1" applyAlignment="1">
      <alignment horizontal="right" vertical="center" wrapText="1"/>
    </xf>
    <xf numFmtId="164" fontId="6" fillId="3" borderId="10" xfId="1" applyNumberFormat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9" fillId="3" borderId="5" xfId="1" applyNumberFormat="1" applyFont="1" applyFill="1" applyBorder="1" applyAlignment="1">
      <alignment horizontal="right" vertical="center" wrapText="1"/>
    </xf>
    <xf numFmtId="164" fontId="9" fillId="3" borderId="10" xfId="1" applyNumberFormat="1" applyFont="1" applyFill="1" applyBorder="1" applyAlignment="1">
      <alignment horizontal="right" vertical="center" wrapText="1"/>
    </xf>
    <xf numFmtId="164" fontId="9" fillId="0" borderId="12" xfId="1" applyNumberFormat="1" applyFont="1" applyFill="1" applyBorder="1" applyAlignment="1">
      <alignment horizontal="right" vertical="center" wrapText="1"/>
    </xf>
    <xf numFmtId="164" fontId="17" fillId="2" borderId="5" xfId="1" applyNumberFormat="1" applyFont="1" applyFill="1" applyBorder="1" applyAlignment="1">
      <alignment horizontal="right" vertical="center" wrapText="1"/>
    </xf>
    <xf numFmtId="164" fontId="12" fillId="5" borderId="7" xfId="1" applyNumberFormat="1" applyFont="1" applyFill="1" applyBorder="1" applyAlignment="1">
      <alignment horizontal="right" vertical="center" wrapText="1"/>
    </xf>
    <xf numFmtId="164" fontId="12" fillId="5" borderId="5" xfId="1" applyNumberFormat="1" applyFont="1" applyFill="1" applyBorder="1" applyAlignment="1">
      <alignment horizontal="right" vertical="center" wrapText="1"/>
    </xf>
    <xf numFmtId="164" fontId="9" fillId="5" borderId="12" xfId="1" applyNumberFormat="1" applyFont="1" applyFill="1" applyBorder="1" applyAlignment="1">
      <alignment horizontal="right" vertical="center" wrapText="1"/>
    </xf>
    <xf numFmtId="164" fontId="9" fillId="5" borderId="1" xfId="1" applyNumberFormat="1" applyFont="1" applyFill="1" applyBorder="1" applyAlignment="1">
      <alignment horizontal="right" vertical="center" wrapText="1"/>
    </xf>
    <xf numFmtId="164" fontId="13" fillId="3" borderId="5" xfId="1" applyNumberFormat="1" applyFont="1" applyFill="1" applyBorder="1" applyAlignment="1">
      <alignment horizontal="right" vertical="center" wrapText="1"/>
    </xf>
    <xf numFmtId="164" fontId="13" fillId="0" borderId="7" xfId="1" applyNumberFormat="1" applyFont="1" applyFill="1" applyBorder="1" applyAlignment="1">
      <alignment horizontal="right" vertical="center" wrapText="1"/>
    </xf>
    <xf numFmtId="164" fontId="13" fillId="0" borderId="5" xfId="1" applyNumberFormat="1" applyFont="1" applyFill="1" applyBorder="1" applyAlignment="1">
      <alignment horizontal="right" vertical="center" wrapText="1"/>
    </xf>
    <xf numFmtId="164" fontId="13" fillId="3" borderId="10" xfId="1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164" fontId="13" fillId="5" borderId="7" xfId="1" applyNumberFormat="1" applyFont="1" applyFill="1" applyBorder="1" applyAlignment="1">
      <alignment horizontal="right" vertical="center" wrapText="1"/>
    </xf>
    <xf numFmtId="164" fontId="13" fillId="5" borderId="5" xfId="1" applyNumberFormat="1" applyFont="1" applyFill="1" applyBorder="1" applyAlignment="1">
      <alignment horizontal="right" vertical="center" wrapText="1"/>
    </xf>
    <xf numFmtId="164" fontId="13" fillId="5" borderId="12" xfId="1" applyNumberFormat="1" applyFont="1" applyFill="1" applyBorder="1" applyAlignment="1">
      <alignment horizontal="right" vertical="center" wrapText="1"/>
    </xf>
    <xf numFmtId="164" fontId="13" fillId="5" borderId="1" xfId="1" applyNumberFormat="1" applyFont="1" applyFill="1" applyBorder="1" applyAlignment="1">
      <alignment horizontal="right" vertical="center" wrapText="1"/>
    </xf>
    <xf numFmtId="4" fontId="13" fillId="3" borderId="5" xfId="1" applyNumberFormat="1" applyFont="1" applyFill="1" applyBorder="1" applyAlignment="1">
      <alignment horizontal="right" vertical="center" wrapText="1"/>
    </xf>
    <xf numFmtId="165" fontId="13" fillId="0" borderId="5" xfId="1" applyNumberFormat="1" applyFont="1" applyFill="1" applyBorder="1" applyAlignment="1">
      <alignment horizontal="right" vertical="center" wrapText="1"/>
    </xf>
    <xf numFmtId="164" fontId="13" fillId="0" borderId="12" xfId="1" applyNumberFormat="1" applyFont="1" applyFill="1" applyBorder="1" applyAlignment="1">
      <alignment horizontal="right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164" fontId="9" fillId="5" borderId="7" xfId="2" applyNumberFormat="1" applyFont="1" applyFill="1" applyBorder="1" applyAlignment="1">
      <alignment horizontal="right" vertical="center" wrapText="1"/>
    </xf>
    <xf numFmtId="164" fontId="9" fillId="5" borderId="5" xfId="2" applyNumberFormat="1" applyFont="1" applyFill="1" applyBorder="1" applyAlignment="1">
      <alignment horizontal="right" vertical="center" wrapText="1"/>
    </xf>
    <xf numFmtId="164" fontId="12" fillId="5" borderId="7" xfId="2" applyNumberFormat="1" applyFont="1" applyFill="1" applyBorder="1" applyAlignment="1">
      <alignment horizontal="right" vertical="center" wrapText="1"/>
    </xf>
    <xf numFmtId="164" fontId="12" fillId="5" borderId="5" xfId="2" applyNumberFormat="1" applyFont="1" applyFill="1" applyBorder="1" applyAlignment="1">
      <alignment horizontal="right" vertical="center" wrapText="1"/>
    </xf>
    <xf numFmtId="164" fontId="16" fillId="5" borderId="7" xfId="2" applyNumberFormat="1" applyFont="1" applyFill="1" applyBorder="1" applyAlignment="1">
      <alignment horizontal="right" vertical="center" wrapText="1"/>
    </xf>
    <xf numFmtId="164" fontId="16" fillId="5" borderId="5" xfId="2" applyNumberFormat="1" applyFont="1" applyFill="1" applyBorder="1" applyAlignment="1">
      <alignment horizontal="right" vertical="center" wrapText="1"/>
    </xf>
    <xf numFmtId="164" fontId="16" fillId="5" borderId="12" xfId="2" applyNumberFormat="1" applyFont="1" applyFill="1" applyBorder="1" applyAlignment="1">
      <alignment horizontal="right" vertical="center" wrapText="1"/>
    </xf>
    <xf numFmtId="164" fontId="16" fillId="5" borderId="1" xfId="2" applyNumberFormat="1" applyFont="1" applyFill="1" applyBorder="1" applyAlignment="1">
      <alignment horizontal="right" vertical="center" wrapText="1"/>
    </xf>
    <xf numFmtId="164" fontId="11" fillId="2" borderId="5" xfId="1" applyNumberFormat="1" applyFont="1" applyFill="1" applyBorder="1" applyAlignment="1">
      <alignment horizontal="right" vertical="center" wrapText="1"/>
    </xf>
    <xf numFmtId="164" fontId="22" fillId="2" borderId="5" xfId="1" applyNumberFormat="1" applyFont="1" applyFill="1" applyBorder="1" applyAlignment="1">
      <alignment horizontal="right" vertical="center" wrapText="1"/>
    </xf>
    <xf numFmtId="164" fontId="24" fillId="3" borderId="10" xfId="1" applyNumberFormat="1" applyFont="1" applyFill="1" applyBorder="1" applyAlignment="1">
      <alignment horizontal="right" vertical="center" wrapText="1"/>
    </xf>
    <xf numFmtId="164" fontId="24" fillId="3" borderId="5" xfId="1" applyNumberFormat="1" applyFont="1" applyFill="1" applyBorder="1" applyAlignment="1">
      <alignment horizontal="right" vertical="center" wrapText="1"/>
    </xf>
    <xf numFmtId="164" fontId="9" fillId="5" borderId="12" xfId="2" applyNumberFormat="1" applyFont="1" applyFill="1" applyBorder="1" applyAlignment="1">
      <alignment horizontal="right" vertical="center" wrapText="1"/>
    </xf>
    <xf numFmtId="164" fontId="9" fillId="5" borderId="1" xfId="2" applyNumberFormat="1" applyFont="1" applyFill="1" applyBorder="1" applyAlignment="1">
      <alignment horizontal="right" vertical="center" wrapText="1"/>
    </xf>
    <xf numFmtId="164" fontId="17" fillId="2" borderId="10" xfId="1" applyNumberFormat="1" applyFont="1" applyFill="1" applyBorder="1" applyAlignment="1">
      <alignment horizontal="right" vertical="center" wrapText="1"/>
    </xf>
    <xf numFmtId="164" fontId="11" fillId="2" borderId="10" xfId="1" applyNumberFormat="1" applyFont="1" applyFill="1" applyBorder="1" applyAlignment="1">
      <alignment horizontal="right" vertical="center" wrapText="1"/>
    </xf>
    <xf numFmtId="164" fontId="26" fillId="2" borderId="5" xfId="1" applyNumberFormat="1" applyFont="1" applyFill="1" applyBorder="1" applyAlignment="1">
      <alignment horizontal="right" vertical="center" wrapText="1"/>
    </xf>
    <xf numFmtId="164" fontId="20" fillId="2" borderId="5" xfId="1" applyNumberFormat="1" applyFont="1" applyFill="1" applyBorder="1" applyAlignment="1">
      <alignment horizontal="right" vertical="center" wrapText="1"/>
    </xf>
    <xf numFmtId="4" fontId="24" fillId="3" borderId="10" xfId="1" applyNumberFormat="1" applyFont="1" applyFill="1" applyBorder="1" applyAlignment="1">
      <alignment horizontal="right" vertical="center" wrapText="1"/>
    </xf>
    <xf numFmtId="164" fontId="22" fillId="2" borderId="10" xfId="1" applyNumberFormat="1" applyFont="1" applyFill="1" applyBorder="1" applyAlignment="1">
      <alignment horizontal="right" vertical="center" wrapText="1"/>
    </xf>
    <xf numFmtId="164" fontId="24" fillId="3" borderId="1" xfId="1" applyNumberFormat="1" applyFont="1" applyFill="1" applyBorder="1" applyAlignment="1">
      <alignment horizontal="right" vertical="center" wrapText="1"/>
    </xf>
    <xf numFmtId="4" fontId="24" fillId="3" borderId="11" xfId="1" applyNumberFormat="1" applyFont="1" applyFill="1" applyBorder="1" applyAlignment="1">
      <alignment horizontal="right" vertical="center" wrapText="1"/>
    </xf>
    <xf numFmtId="164" fontId="9" fillId="3" borderId="14" xfId="1" applyNumberFormat="1" applyFont="1" applyFill="1" applyBorder="1" applyAlignment="1">
      <alignment horizontal="right" vertical="center" wrapText="1"/>
    </xf>
    <xf numFmtId="164" fontId="26" fillId="2" borderId="10" xfId="1" applyNumberFormat="1" applyFont="1" applyFill="1" applyBorder="1" applyAlignment="1">
      <alignment horizontal="right" vertical="center" wrapText="1"/>
    </xf>
    <xf numFmtId="164" fontId="20" fillId="2" borderId="10" xfId="1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29" fillId="3" borderId="5" xfId="1" applyNumberFormat="1" applyFont="1" applyFill="1" applyBorder="1" applyAlignment="1">
      <alignment horizontal="left" vertical="center" wrapText="1" readingOrder="1"/>
    </xf>
    <xf numFmtId="0" fontId="30" fillId="3" borderId="5" xfId="1" applyNumberFormat="1" applyFont="1" applyFill="1" applyBorder="1" applyAlignment="1">
      <alignment horizontal="left" vertical="center" wrapText="1" readingOrder="1"/>
    </xf>
    <xf numFmtId="0" fontId="31" fillId="3" borderId="5" xfId="1" applyNumberFormat="1" applyFont="1" applyFill="1" applyBorder="1" applyAlignment="1">
      <alignment horizontal="left" vertical="center" wrapText="1" readingOrder="1"/>
    </xf>
    <xf numFmtId="4" fontId="29" fillId="0" borderId="10" xfId="1" applyNumberFormat="1" applyFont="1" applyFill="1" applyBorder="1" applyAlignment="1">
      <alignment horizontal="center" vertical="center" wrapText="1" readingOrder="1"/>
    </xf>
    <xf numFmtId="4" fontId="28" fillId="0" borderId="10" xfId="1" applyNumberFormat="1" applyFont="1" applyFill="1" applyBorder="1" applyAlignment="1">
      <alignment horizontal="center" vertical="center" wrapText="1"/>
    </xf>
    <xf numFmtId="4" fontId="31" fillId="0" borderId="10" xfId="1" applyNumberFormat="1" applyFont="1" applyFill="1" applyBorder="1" applyAlignment="1">
      <alignment horizontal="center" vertical="center" wrapText="1" readingOrder="1"/>
    </xf>
    <xf numFmtId="4" fontId="28" fillId="0" borderId="10" xfId="1" applyNumberFormat="1" applyFont="1" applyFill="1" applyBorder="1" applyAlignment="1">
      <alignment horizontal="center" vertical="center" wrapText="1" readingOrder="1"/>
    </xf>
    <xf numFmtId="164" fontId="29" fillId="3" borderId="5" xfId="1" applyNumberFormat="1" applyFont="1" applyFill="1" applyBorder="1" applyAlignment="1">
      <alignment horizontal="right" vertical="center" wrapText="1"/>
    </xf>
    <xf numFmtId="164" fontId="29" fillId="3" borderId="10" xfId="1" applyNumberFormat="1" applyFont="1" applyFill="1" applyBorder="1" applyAlignment="1">
      <alignment horizontal="right" vertical="center" wrapText="1"/>
    </xf>
    <xf numFmtId="164" fontId="28" fillId="3" borderId="5" xfId="1" applyNumberFormat="1" applyFont="1" applyFill="1" applyBorder="1" applyAlignment="1">
      <alignment horizontal="right" vertical="center" wrapText="1"/>
    </xf>
    <xf numFmtId="164" fontId="28" fillId="3" borderId="10" xfId="1" applyNumberFormat="1" applyFont="1" applyFill="1" applyBorder="1" applyAlignment="1">
      <alignment horizontal="right" vertical="center" wrapText="1"/>
    </xf>
    <xf numFmtId="164" fontId="31" fillId="3" borderId="5" xfId="1" applyNumberFormat="1" applyFont="1" applyFill="1" applyBorder="1" applyAlignment="1">
      <alignment horizontal="right" vertical="center" wrapText="1"/>
    </xf>
    <xf numFmtId="164" fontId="31" fillId="3" borderId="10" xfId="1" applyNumberFormat="1" applyFont="1" applyFill="1" applyBorder="1" applyAlignment="1">
      <alignment horizontal="right" vertical="center" wrapText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right" vertical="center" wrapText="1" readingOrder="1"/>
    </xf>
    <xf numFmtId="0" fontId="6" fillId="0" borderId="9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13" fillId="0" borderId="6" xfId="1" applyNumberFormat="1" applyFont="1" applyFill="1" applyBorder="1" applyAlignment="1">
      <alignment horizontal="center" vertical="center" wrapText="1" readingOrder="1"/>
    </xf>
    <xf numFmtId="164" fontId="13" fillId="0" borderId="10" xfId="1" applyNumberFormat="1" applyFont="1" applyFill="1" applyBorder="1" applyAlignment="1">
      <alignment horizontal="right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12" fillId="5" borderId="10" xfId="2" applyNumberFormat="1" applyFont="1" applyFill="1" applyBorder="1" applyAlignment="1">
      <alignment horizontal="right" vertical="center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5" fillId="0" borderId="0" xfId="0" applyFont="1" applyFill="1" applyBorder="1" applyAlignment="1">
      <alignment vertical="center"/>
    </xf>
    <xf numFmtId="4" fontId="13" fillId="0" borderId="10" xfId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4" fontId="31" fillId="0" borderId="10" xfId="0" applyNumberFormat="1" applyFont="1" applyFill="1" applyBorder="1" applyAlignment="1">
      <alignment horizontal="right" vertical="center"/>
    </xf>
    <xf numFmtId="4" fontId="31" fillId="0" borderId="0" xfId="1" applyNumberFormat="1" applyFont="1" applyFill="1" applyBorder="1" applyAlignment="1">
      <alignment horizontal="center" vertical="center" wrapText="1"/>
    </xf>
    <xf numFmtId="4" fontId="29" fillId="0" borderId="10" xfId="1" applyNumberFormat="1" applyFont="1" applyFill="1" applyBorder="1" applyAlignment="1">
      <alignment horizontal="right" vertical="center" wrapText="1" readingOrder="1"/>
    </xf>
    <xf numFmtId="4" fontId="28" fillId="0" borderId="10" xfId="1" applyNumberFormat="1" applyFont="1" applyFill="1" applyBorder="1" applyAlignment="1">
      <alignment horizontal="right" vertical="center" wrapText="1" readingOrder="1"/>
    </xf>
    <xf numFmtId="4" fontId="31" fillId="0" borderId="10" xfId="1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5" xfId="1" applyNumberFormat="1" applyFont="1" applyFill="1" applyBorder="1" applyAlignment="1">
      <alignment horizontal="left" vertical="center" wrapText="1" readingOrder="1"/>
    </xf>
    <xf numFmtId="0" fontId="15" fillId="0" borderId="6" xfId="1" applyNumberFormat="1" applyFont="1" applyFill="1" applyBorder="1" applyAlignment="1">
      <alignment vertical="center" wrapText="1"/>
    </xf>
    <xf numFmtId="0" fontId="12" fillId="0" borderId="7" xfId="1" applyNumberFormat="1" applyFont="1" applyFill="1" applyBorder="1" applyAlignment="1">
      <alignment horizontal="left" vertical="center" wrapText="1" readingOrder="1"/>
    </xf>
    <xf numFmtId="0" fontId="15" fillId="0" borderId="8" xfId="1" applyNumberFormat="1" applyFont="1" applyFill="1" applyBorder="1" applyAlignment="1">
      <alignment vertical="center" wrapText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center" wrapText="1"/>
    </xf>
    <xf numFmtId="0" fontId="4" fillId="2" borderId="2" xfId="1" applyNumberFormat="1" applyFont="1" applyFill="1" applyBorder="1" applyAlignment="1">
      <alignment horizontal="left" vertical="center" wrapText="1" readingOrder="1"/>
    </xf>
    <xf numFmtId="0" fontId="1" fillId="0" borderId="3" xfId="1" applyNumberFormat="1" applyFont="1" applyFill="1" applyBorder="1" applyAlignment="1">
      <alignment vertical="center" wrapText="1"/>
    </xf>
    <xf numFmtId="0" fontId="1" fillId="0" borderId="6" xfId="1" applyNumberFormat="1" applyFont="1" applyFill="1" applyBorder="1" applyAlignment="1">
      <alignment vertical="center" wrapText="1"/>
    </xf>
    <xf numFmtId="0" fontId="1" fillId="0" borderId="4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 readingOrder="1"/>
    </xf>
    <xf numFmtId="0" fontId="1" fillId="0" borderId="9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right" vertical="center" wrapText="1" readingOrder="1"/>
    </xf>
    <xf numFmtId="0" fontId="10" fillId="0" borderId="6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 wrapText="1"/>
    </xf>
    <xf numFmtId="0" fontId="6" fillId="0" borderId="5" xfId="1" applyNumberFormat="1" applyFont="1" applyFill="1" applyBorder="1" applyAlignment="1">
      <alignment horizontal="right" vertical="center" wrapText="1" readingOrder="1"/>
    </xf>
    <xf numFmtId="0" fontId="6" fillId="0" borderId="5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11" fillId="0" borderId="5" xfId="1" applyNumberFormat="1" applyFont="1" applyFill="1" applyBorder="1" applyAlignment="1">
      <alignment horizontal="right" vertical="center" wrapText="1" readingOrder="1"/>
    </xf>
    <xf numFmtId="0" fontId="21" fillId="0" borderId="6" xfId="1" applyNumberFormat="1" applyFont="1" applyFill="1" applyBorder="1" applyAlignment="1">
      <alignment vertical="center" wrapText="1"/>
    </xf>
    <xf numFmtId="0" fontId="22" fillId="0" borderId="5" xfId="1" applyNumberFormat="1" applyFont="1" applyFill="1" applyBorder="1" applyAlignment="1">
      <alignment horizontal="right" vertical="center" wrapText="1" readingOrder="1"/>
    </xf>
    <xf numFmtId="0" fontId="23" fillId="0" borderId="6" xfId="1" applyNumberFormat="1" applyFont="1" applyFill="1" applyBorder="1" applyAlignment="1">
      <alignment vertical="center" wrapText="1"/>
    </xf>
    <xf numFmtId="0" fontId="24" fillId="0" borderId="5" xfId="1" applyNumberFormat="1" applyFont="1" applyFill="1" applyBorder="1" applyAlignment="1">
      <alignment horizontal="right" vertical="center" wrapText="1" readingOrder="1"/>
    </xf>
    <xf numFmtId="0" fontId="25" fillId="0" borderId="6" xfId="1" applyNumberFormat="1" applyFont="1" applyFill="1" applyBorder="1" applyAlignment="1">
      <alignment vertical="center" wrapText="1"/>
    </xf>
    <xf numFmtId="0" fontId="17" fillId="0" borderId="5" xfId="1" applyNumberFormat="1" applyFont="1" applyFill="1" applyBorder="1" applyAlignment="1">
      <alignment horizontal="right" vertical="center" wrapText="1" readingOrder="1"/>
    </xf>
    <xf numFmtId="0" fontId="18" fillId="0" borderId="6" xfId="1" applyNumberFormat="1" applyFont="1" applyFill="1" applyBorder="1" applyAlignment="1">
      <alignment vertical="center" wrapText="1"/>
    </xf>
    <xf numFmtId="0" fontId="5" fillId="0" borderId="5" xfId="1" applyNumberFormat="1" applyFont="1" applyFill="1" applyBorder="1" applyAlignment="1">
      <alignment horizontal="right" vertical="center" wrapText="1" readingOrder="1"/>
    </xf>
    <xf numFmtId="0" fontId="16" fillId="0" borderId="5" xfId="1" applyNumberFormat="1" applyFont="1" applyFill="1" applyBorder="1" applyAlignment="1">
      <alignment horizontal="left" vertical="center" wrapText="1" readingOrder="1"/>
    </xf>
    <xf numFmtId="0" fontId="14" fillId="0" borderId="6" xfId="1" applyNumberFormat="1" applyFont="1" applyFill="1" applyBorder="1" applyAlignment="1">
      <alignment vertical="center" wrapText="1"/>
    </xf>
    <xf numFmtId="0" fontId="16" fillId="0" borderId="7" xfId="1" applyNumberFormat="1" applyFont="1" applyFill="1" applyBorder="1" applyAlignment="1">
      <alignment horizontal="left" vertical="center" wrapText="1" readingOrder="1"/>
    </xf>
    <xf numFmtId="0" fontId="14" fillId="0" borderId="8" xfId="1" applyNumberFormat="1" applyFont="1" applyFill="1" applyBorder="1" applyAlignment="1">
      <alignment vertical="center" wrapText="1"/>
    </xf>
    <xf numFmtId="0" fontId="11" fillId="3" borderId="2" xfId="1" applyNumberFormat="1" applyFont="1" applyFill="1" applyBorder="1" applyAlignment="1">
      <alignment horizontal="left" vertical="center" wrapText="1" readingOrder="1"/>
    </xf>
    <xf numFmtId="0" fontId="30" fillId="3" borderId="5" xfId="1" applyNumberFormat="1" applyFont="1" applyFill="1" applyBorder="1" applyAlignment="1">
      <alignment horizontal="right" vertical="center" wrapText="1" readingOrder="1"/>
    </xf>
    <xf numFmtId="0" fontId="33" fillId="0" borderId="6" xfId="1" applyNumberFormat="1" applyFont="1" applyFill="1" applyBorder="1" applyAlignment="1">
      <alignment vertical="center" wrapText="1"/>
    </xf>
    <xf numFmtId="0" fontId="31" fillId="3" borderId="5" xfId="1" applyNumberFormat="1" applyFont="1" applyFill="1" applyBorder="1" applyAlignment="1">
      <alignment horizontal="right" vertical="center" wrapText="1" readingOrder="1"/>
    </xf>
    <xf numFmtId="0" fontId="34" fillId="0" borderId="6" xfId="1" applyNumberFormat="1" applyFont="1" applyFill="1" applyBorder="1" applyAlignment="1">
      <alignment vertical="center" wrapText="1"/>
    </xf>
    <xf numFmtId="0" fontId="29" fillId="3" borderId="5" xfId="1" applyNumberFormat="1" applyFont="1" applyFill="1" applyBorder="1" applyAlignment="1">
      <alignment horizontal="right" vertical="center" wrapText="1" readingOrder="1"/>
    </xf>
    <xf numFmtId="0" fontId="32" fillId="0" borderId="6" xfId="1" applyNumberFormat="1" applyFont="1" applyFill="1" applyBorder="1" applyAlignment="1">
      <alignment vertical="center" wrapText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10" fillId="0" borderId="10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6" fillId="0" borderId="12" xfId="1" applyNumberFormat="1" applyFont="1" applyFill="1" applyBorder="1" applyAlignment="1">
      <alignment horizontal="left" vertical="center" wrapText="1" readingOrder="1"/>
    </xf>
    <xf numFmtId="0" fontId="1" fillId="0" borderId="13" xfId="1" applyNumberFormat="1" applyFont="1" applyFill="1" applyBorder="1" applyAlignment="1">
      <alignment vertical="center" wrapText="1"/>
    </xf>
  </cellXfs>
  <cellStyles count="3">
    <cellStyle name="Normal" xfId="1"/>
    <cellStyle name="Normální" xfId="0" builtinId="0"/>
    <cellStyle name="Správně" xfId="2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DCDCDC"/>
      <rgbColor rgb="00F0F0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5"/>
  <sheetViews>
    <sheetView showGridLines="0" tabSelected="1" topLeftCell="B1" zoomScale="90" zoomScaleNormal="90" workbookViewId="0">
      <pane ySplit="3" topLeftCell="A710" activePane="bottomLeft" state="frozen"/>
      <selection pane="bottomLeft" activeCell="J740" sqref="J740"/>
    </sheetView>
  </sheetViews>
  <sheetFormatPr defaultRowHeight="15" x14ac:dyDescent="0.25"/>
  <cols>
    <col min="1" max="1" width="0.28515625" style="83" customWidth="1"/>
    <col min="2" max="2" width="1.7109375" style="83" customWidth="1"/>
    <col min="3" max="3" width="14.7109375" style="83" customWidth="1"/>
    <col min="4" max="4" width="67.7109375" style="83" customWidth="1"/>
    <col min="5" max="5" width="42.5703125" style="83" customWidth="1"/>
    <col min="6" max="7" width="13.85546875" style="39" customWidth="1"/>
    <col min="8" max="8" width="15.42578125" style="10" customWidth="1"/>
    <col min="9" max="9" width="9.5703125" style="96" customWidth="1"/>
    <col min="10" max="12" width="8.85546875" style="83" customWidth="1"/>
    <col min="13" max="13" width="2" style="83" customWidth="1"/>
    <col min="14" max="14" width="6.85546875" style="83" customWidth="1"/>
    <col min="15" max="15" width="8.85546875" style="83" customWidth="1"/>
    <col min="16" max="16" width="0" style="83" hidden="1" customWidth="1"/>
    <col min="17" max="16384" width="9.140625" style="83"/>
  </cols>
  <sheetData>
    <row r="1" spans="2:15" ht="0.2" customHeight="1" x14ac:dyDescent="0.25"/>
    <row r="2" spans="2:15" ht="0" hidden="1" customHeight="1" x14ac:dyDescent="0.25"/>
    <row r="3" spans="2:15" ht="47.25" customHeight="1" x14ac:dyDescent="0.25">
      <c r="B3" s="122" t="s">
        <v>0</v>
      </c>
      <c r="C3" s="117"/>
      <c r="D3" s="117"/>
      <c r="E3" s="117"/>
      <c r="F3" s="117"/>
      <c r="G3" s="121"/>
      <c r="H3" s="121"/>
      <c r="I3" s="117"/>
      <c r="J3" s="117"/>
      <c r="K3" s="117"/>
      <c r="L3" s="117"/>
      <c r="M3" s="117"/>
      <c r="N3" s="117"/>
      <c r="O3" s="119"/>
    </row>
    <row r="4" spans="2:15" ht="36" x14ac:dyDescent="0.25">
      <c r="B4" s="123" t="s">
        <v>1</v>
      </c>
      <c r="C4" s="119"/>
      <c r="D4" s="124" t="s">
        <v>2</v>
      </c>
      <c r="E4" s="119"/>
      <c r="F4" s="37" t="s">
        <v>3</v>
      </c>
      <c r="G4" s="38" t="s">
        <v>4</v>
      </c>
      <c r="H4" s="3" t="s">
        <v>5</v>
      </c>
      <c r="I4" s="97" t="s">
        <v>6</v>
      </c>
      <c r="J4" s="2" t="s">
        <v>7</v>
      </c>
      <c r="K4" s="2" t="s">
        <v>8</v>
      </c>
      <c r="L4" s="2" t="s">
        <v>9</v>
      </c>
      <c r="M4" s="124" t="s">
        <v>10</v>
      </c>
      <c r="N4" s="119"/>
      <c r="O4" s="2" t="s">
        <v>11</v>
      </c>
    </row>
    <row r="5" spans="2:15" ht="18.600000000000001" customHeight="1" x14ac:dyDescent="0.25">
      <c r="B5" s="116" t="s">
        <v>668</v>
      </c>
      <c r="C5" s="117"/>
      <c r="D5" s="117"/>
      <c r="E5" s="117"/>
      <c r="F5" s="117"/>
      <c r="G5" s="118"/>
      <c r="H5" s="118"/>
      <c r="I5" s="117"/>
      <c r="J5" s="117"/>
      <c r="K5" s="117"/>
      <c r="L5" s="117"/>
      <c r="M5" s="117"/>
      <c r="N5" s="117"/>
      <c r="O5" s="119"/>
    </row>
    <row r="6" spans="2:15" ht="17.100000000000001" customHeight="1" x14ac:dyDescent="0.25">
      <c r="B6" s="120" t="s">
        <v>657</v>
      </c>
      <c r="C6" s="117"/>
      <c r="D6" s="117"/>
      <c r="E6" s="117"/>
      <c r="F6" s="117"/>
      <c r="G6" s="117"/>
      <c r="H6" s="121"/>
      <c r="I6" s="121"/>
      <c r="J6" s="117"/>
      <c r="K6" s="117"/>
      <c r="L6" s="117"/>
      <c r="M6" s="117"/>
      <c r="N6" s="117"/>
      <c r="O6" s="119"/>
    </row>
    <row r="7" spans="2:15" x14ac:dyDescent="0.25">
      <c r="B7" s="110" t="s">
        <v>12</v>
      </c>
      <c r="C7" s="111"/>
      <c r="D7" s="112" t="s">
        <v>13</v>
      </c>
      <c r="E7" s="113"/>
      <c r="F7" s="11">
        <v>565841</v>
      </c>
      <c r="G7" s="12">
        <v>350000</v>
      </c>
      <c r="H7" s="4">
        <v>350000</v>
      </c>
      <c r="I7" s="94">
        <v>102</v>
      </c>
      <c r="J7" s="81">
        <v>110</v>
      </c>
      <c r="K7" s="84">
        <v>10</v>
      </c>
      <c r="L7" s="84">
        <v>10</v>
      </c>
      <c r="M7" s="114">
        <v>0</v>
      </c>
      <c r="N7" s="115"/>
      <c r="O7" s="85">
        <v>0</v>
      </c>
    </row>
    <row r="8" spans="2:15" x14ac:dyDescent="0.25">
      <c r="B8" s="110" t="s">
        <v>15</v>
      </c>
      <c r="C8" s="111"/>
      <c r="D8" s="112" t="s">
        <v>16</v>
      </c>
      <c r="E8" s="113"/>
      <c r="F8" s="11">
        <v>595000</v>
      </c>
      <c r="G8" s="12">
        <v>350000</v>
      </c>
      <c r="H8" s="4">
        <v>350000</v>
      </c>
      <c r="I8" s="94">
        <v>102</v>
      </c>
      <c r="J8" s="81">
        <v>105</v>
      </c>
      <c r="K8" s="84">
        <v>10</v>
      </c>
      <c r="L8" s="103">
        <v>10</v>
      </c>
      <c r="M8" s="114">
        <v>0</v>
      </c>
      <c r="N8" s="115"/>
      <c r="O8" s="85">
        <v>0</v>
      </c>
    </row>
    <row r="9" spans="2:15" x14ac:dyDescent="0.25">
      <c r="B9" s="110" t="s">
        <v>17</v>
      </c>
      <c r="C9" s="111"/>
      <c r="D9" s="112" t="s">
        <v>18</v>
      </c>
      <c r="E9" s="113"/>
      <c r="F9" s="11">
        <v>534342</v>
      </c>
      <c r="G9" s="12">
        <v>350000</v>
      </c>
      <c r="H9" s="4">
        <v>350000</v>
      </c>
      <c r="I9" s="94">
        <v>89</v>
      </c>
      <c r="J9" s="81">
        <v>90</v>
      </c>
      <c r="K9" s="84">
        <v>10</v>
      </c>
      <c r="L9" s="103">
        <v>10</v>
      </c>
      <c r="M9" s="114">
        <v>0</v>
      </c>
      <c r="N9" s="115"/>
      <c r="O9" s="85">
        <v>0</v>
      </c>
    </row>
    <row r="10" spans="2:15" x14ac:dyDescent="0.25">
      <c r="B10" s="125" t="s">
        <v>27</v>
      </c>
      <c r="C10" s="126"/>
      <c r="D10" s="126"/>
      <c r="E10" s="126"/>
      <c r="F10" s="17">
        <f>SUM(F7:F9)</f>
        <v>1695183</v>
      </c>
      <c r="G10" s="17">
        <f>SUM(G7:G9)</f>
        <v>1050000</v>
      </c>
      <c r="H10" s="9">
        <f>SUM(H7:H9)</f>
        <v>1050000</v>
      </c>
      <c r="I10" s="95" t="s">
        <v>14</v>
      </c>
      <c r="J10" s="86" t="s">
        <v>14</v>
      </c>
      <c r="K10" s="87" t="s">
        <v>14</v>
      </c>
      <c r="L10" s="87" t="s">
        <v>14</v>
      </c>
      <c r="M10" s="127" t="s">
        <v>14</v>
      </c>
      <c r="N10" s="128"/>
      <c r="O10" s="1" t="s">
        <v>14</v>
      </c>
    </row>
    <row r="11" spans="2:15" x14ac:dyDescent="0.25">
      <c r="B11" s="130" t="s">
        <v>28</v>
      </c>
      <c r="C11" s="118"/>
      <c r="D11" s="118"/>
      <c r="E11" s="118"/>
      <c r="F11" s="25">
        <v>0</v>
      </c>
      <c r="G11" s="25">
        <v>0</v>
      </c>
      <c r="H11" s="5">
        <v>0</v>
      </c>
      <c r="I11" s="95" t="s">
        <v>14</v>
      </c>
      <c r="J11" s="87" t="s">
        <v>14</v>
      </c>
      <c r="K11" s="87" t="s">
        <v>14</v>
      </c>
      <c r="L11" s="87" t="s">
        <v>14</v>
      </c>
      <c r="M11" s="127" t="s">
        <v>14</v>
      </c>
      <c r="N11" s="128"/>
      <c r="O11" s="1" t="s">
        <v>14</v>
      </c>
    </row>
    <row r="12" spans="2:15" x14ac:dyDescent="0.25">
      <c r="B12" s="137" t="s">
        <v>669</v>
      </c>
      <c r="C12" s="138"/>
      <c r="D12" s="138"/>
      <c r="E12" s="138"/>
      <c r="F12" s="51">
        <f>SUM(F10:F11)</f>
        <v>1695183</v>
      </c>
      <c r="G12" s="51">
        <f>SUM(G10:G11)</f>
        <v>1050000</v>
      </c>
      <c r="H12" s="58">
        <f>SUM(H10:H11)</f>
        <v>1050000</v>
      </c>
      <c r="I12" s="95" t="s">
        <v>14</v>
      </c>
      <c r="J12" s="87" t="s">
        <v>14</v>
      </c>
      <c r="K12" s="87" t="s">
        <v>14</v>
      </c>
      <c r="L12" s="87" t="s">
        <v>14</v>
      </c>
      <c r="M12" s="127" t="s">
        <v>14</v>
      </c>
      <c r="N12" s="128"/>
      <c r="O12" s="1" t="s">
        <v>14</v>
      </c>
    </row>
    <row r="13" spans="2:15" ht="17.100000000000001" customHeight="1" x14ac:dyDescent="0.25">
      <c r="B13" s="120" t="s">
        <v>658</v>
      </c>
      <c r="C13" s="117"/>
      <c r="D13" s="117"/>
      <c r="E13" s="117"/>
      <c r="F13" s="117"/>
      <c r="G13" s="117"/>
      <c r="H13" s="129"/>
      <c r="I13" s="121"/>
      <c r="J13" s="117"/>
      <c r="K13" s="117"/>
      <c r="L13" s="117"/>
      <c r="M13" s="117"/>
      <c r="N13" s="117"/>
      <c r="O13" s="119"/>
    </row>
    <row r="14" spans="2:15" x14ac:dyDescent="0.25">
      <c r="B14" s="110" t="s">
        <v>29</v>
      </c>
      <c r="C14" s="111"/>
      <c r="D14" s="112" t="s">
        <v>30</v>
      </c>
      <c r="E14" s="113"/>
      <c r="F14" s="13">
        <v>349000</v>
      </c>
      <c r="G14" s="14">
        <v>314100</v>
      </c>
      <c r="H14" s="4">
        <v>0</v>
      </c>
      <c r="I14" s="94">
        <v>48</v>
      </c>
      <c r="J14" s="81">
        <v>35</v>
      </c>
      <c r="K14" s="84">
        <v>10</v>
      </c>
      <c r="L14" s="103">
        <v>10</v>
      </c>
      <c r="M14" s="114">
        <v>0</v>
      </c>
      <c r="N14" s="115"/>
      <c r="O14" s="85">
        <v>0</v>
      </c>
    </row>
    <row r="15" spans="2:15" x14ac:dyDescent="0.25">
      <c r="B15" s="110" t="s">
        <v>31</v>
      </c>
      <c r="C15" s="111"/>
      <c r="D15" s="112" t="s">
        <v>32</v>
      </c>
      <c r="E15" s="113"/>
      <c r="F15" s="13">
        <v>349000</v>
      </c>
      <c r="G15" s="14">
        <v>349000</v>
      </c>
      <c r="H15" s="4">
        <v>0</v>
      </c>
      <c r="I15" s="94"/>
      <c r="J15" s="81">
        <v>0</v>
      </c>
      <c r="K15" s="84">
        <v>10</v>
      </c>
      <c r="L15" s="103">
        <v>10</v>
      </c>
      <c r="M15" s="114">
        <v>0</v>
      </c>
      <c r="N15" s="115"/>
      <c r="O15" s="85">
        <v>0</v>
      </c>
    </row>
    <row r="16" spans="2:15" x14ac:dyDescent="0.25">
      <c r="B16" s="110" t="s">
        <v>33</v>
      </c>
      <c r="C16" s="111"/>
      <c r="D16" s="112" t="s">
        <v>34</v>
      </c>
      <c r="E16" s="113"/>
      <c r="F16" s="13">
        <v>349000</v>
      </c>
      <c r="G16" s="14">
        <v>314100</v>
      </c>
      <c r="H16" s="4">
        <v>0</v>
      </c>
      <c r="I16" s="94">
        <v>48</v>
      </c>
      <c r="J16" s="81">
        <v>20</v>
      </c>
      <c r="K16" s="84">
        <v>10</v>
      </c>
      <c r="L16" s="103">
        <v>10</v>
      </c>
      <c r="M16" s="114">
        <v>0</v>
      </c>
      <c r="N16" s="115"/>
      <c r="O16" s="85">
        <v>0</v>
      </c>
    </row>
    <row r="17" spans="2:15" x14ac:dyDescent="0.25">
      <c r="B17" s="110" t="s">
        <v>35</v>
      </c>
      <c r="C17" s="111"/>
      <c r="D17" s="112" t="s">
        <v>36</v>
      </c>
      <c r="E17" s="113"/>
      <c r="F17" s="13">
        <v>349000</v>
      </c>
      <c r="G17" s="14">
        <v>314100</v>
      </c>
      <c r="H17" s="4">
        <v>0</v>
      </c>
      <c r="I17" s="94">
        <v>48</v>
      </c>
      <c r="J17" s="81">
        <v>30</v>
      </c>
      <c r="K17" s="84">
        <v>10</v>
      </c>
      <c r="L17" s="103">
        <v>10</v>
      </c>
      <c r="M17" s="114">
        <v>0</v>
      </c>
      <c r="N17" s="115"/>
      <c r="O17" s="85">
        <v>0</v>
      </c>
    </row>
    <row r="18" spans="2:15" x14ac:dyDescent="0.25">
      <c r="B18" s="110" t="s">
        <v>37</v>
      </c>
      <c r="C18" s="111"/>
      <c r="D18" s="112" t="s">
        <v>38</v>
      </c>
      <c r="E18" s="113"/>
      <c r="F18" s="13">
        <v>349000</v>
      </c>
      <c r="G18" s="14">
        <v>314100</v>
      </c>
      <c r="H18" s="4">
        <v>0</v>
      </c>
      <c r="I18" s="94">
        <v>48</v>
      </c>
      <c r="J18" s="81">
        <v>25</v>
      </c>
      <c r="K18" s="84">
        <v>10</v>
      </c>
      <c r="L18" s="103">
        <v>10</v>
      </c>
      <c r="M18" s="114">
        <v>0</v>
      </c>
      <c r="N18" s="115"/>
      <c r="O18" s="85">
        <v>0</v>
      </c>
    </row>
    <row r="19" spans="2:15" x14ac:dyDescent="0.25">
      <c r="B19" s="125" t="s">
        <v>27</v>
      </c>
      <c r="C19" s="126"/>
      <c r="D19" s="126"/>
      <c r="E19" s="126"/>
      <c r="F19" s="17">
        <f>SUM(F14:F18)</f>
        <v>1745000</v>
      </c>
      <c r="G19" s="17">
        <f>SUM(G14:G18)</f>
        <v>1605400</v>
      </c>
      <c r="H19" s="9">
        <f>SUM(H14:H18)</f>
        <v>0</v>
      </c>
      <c r="I19" s="95" t="s">
        <v>14</v>
      </c>
      <c r="J19" s="86" t="s">
        <v>14</v>
      </c>
      <c r="K19" s="87" t="s">
        <v>14</v>
      </c>
      <c r="L19" s="87" t="s">
        <v>14</v>
      </c>
      <c r="M19" s="127" t="s">
        <v>14</v>
      </c>
      <c r="N19" s="128"/>
      <c r="O19" s="1" t="s">
        <v>14</v>
      </c>
    </row>
    <row r="20" spans="2:15" x14ac:dyDescent="0.25">
      <c r="B20" s="130" t="s">
        <v>28</v>
      </c>
      <c r="C20" s="118"/>
      <c r="D20" s="118"/>
      <c r="E20" s="118"/>
      <c r="F20" s="25">
        <v>0</v>
      </c>
      <c r="G20" s="25">
        <v>0</v>
      </c>
      <c r="H20" s="5">
        <v>0</v>
      </c>
      <c r="I20" s="95" t="s">
        <v>14</v>
      </c>
      <c r="J20" s="87" t="s">
        <v>14</v>
      </c>
      <c r="K20" s="87" t="s">
        <v>14</v>
      </c>
      <c r="L20" s="87" t="s">
        <v>14</v>
      </c>
      <c r="M20" s="127" t="s">
        <v>14</v>
      </c>
      <c r="N20" s="128"/>
      <c r="O20" s="1" t="s">
        <v>14</v>
      </c>
    </row>
    <row r="21" spans="2:15" x14ac:dyDescent="0.25">
      <c r="B21" s="137" t="s">
        <v>682</v>
      </c>
      <c r="C21" s="138"/>
      <c r="D21" s="138"/>
      <c r="E21" s="138"/>
      <c r="F21" s="60">
        <f>SUM(F19:F20)</f>
        <v>1745000</v>
      </c>
      <c r="G21" s="60">
        <f>SUM(G19:G20)</f>
        <v>1605400</v>
      </c>
      <c r="H21" s="61">
        <f>SUM(H19:H20)</f>
        <v>0</v>
      </c>
      <c r="I21" s="95" t="s">
        <v>14</v>
      </c>
      <c r="J21" s="87" t="s">
        <v>14</v>
      </c>
      <c r="K21" s="87" t="s">
        <v>14</v>
      </c>
      <c r="L21" s="87" t="s">
        <v>14</v>
      </c>
      <c r="M21" s="127" t="s">
        <v>14</v>
      </c>
      <c r="N21" s="128"/>
      <c r="O21" s="1" t="s">
        <v>14</v>
      </c>
    </row>
    <row r="22" spans="2:15" x14ac:dyDescent="0.25">
      <c r="B22" s="139" t="s">
        <v>675</v>
      </c>
      <c r="C22" s="140"/>
      <c r="D22" s="140"/>
      <c r="E22" s="140"/>
      <c r="F22" s="54">
        <f>SUM(F10,F19)</f>
        <v>3440183</v>
      </c>
      <c r="G22" s="54">
        <f t="shared" ref="G22:H22" si="0">SUM(G10,G19)</f>
        <v>2655400</v>
      </c>
      <c r="H22" s="54">
        <f t="shared" si="0"/>
        <v>1050000</v>
      </c>
      <c r="I22" s="95" t="s">
        <v>14</v>
      </c>
      <c r="J22" s="87" t="s">
        <v>14</v>
      </c>
      <c r="K22" s="87" t="s">
        <v>14</v>
      </c>
      <c r="L22" s="87" t="s">
        <v>14</v>
      </c>
      <c r="M22" s="127" t="s">
        <v>14</v>
      </c>
      <c r="N22" s="128"/>
      <c r="O22" s="1" t="s">
        <v>14</v>
      </c>
    </row>
    <row r="23" spans="2:15" x14ac:dyDescent="0.25">
      <c r="B23" s="133" t="s">
        <v>674</v>
      </c>
      <c r="C23" s="134"/>
      <c r="D23" s="134"/>
      <c r="E23" s="134"/>
      <c r="F23" s="55">
        <f>SUM(F11,F20)</f>
        <v>0</v>
      </c>
      <c r="G23" s="55">
        <f t="shared" ref="G23:H23" si="1">SUM(G11,G20)</f>
        <v>0</v>
      </c>
      <c r="H23" s="55">
        <f t="shared" si="1"/>
        <v>0</v>
      </c>
      <c r="I23" s="95" t="s">
        <v>14</v>
      </c>
      <c r="J23" s="87" t="s">
        <v>14</v>
      </c>
      <c r="K23" s="87" t="s">
        <v>14</v>
      </c>
      <c r="L23" s="87" t="s">
        <v>14</v>
      </c>
      <c r="M23" s="127" t="s">
        <v>14</v>
      </c>
      <c r="N23" s="128"/>
      <c r="O23" s="1" t="s">
        <v>14</v>
      </c>
    </row>
    <row r="24" spans="2:15" x14ac:dyDescent="0.25">
      <c r="B24" s="135" t="s">
        <v>673</v>
      </c>
      <c r="C24" s="136"/>
      <c r="D24" s="136"/>
      <c r="E24" s="136"/>
      <c r="F24" s="59">
        <f>SUM(F12,F21)</f>
        <v>3440183</v>
      </c>
      <c r="G24" s="59">
        <f t="shared" ref="G24:H24" si="2">SUM(G12,G21)</f>
        <v>2655400</v>
      </c>
      <c r="H24" s="59">
        <f t="shared" si="2"/>
        <v>1050000</v>
      </c>
      <c r="I24" s="95" t="s">
        <v>14</v>
      </c>
      <c r="J24" s="87" t="s">
        <v>14</v>
      </c>
      <c r="K24" s="87" t="s">
        <v>14</v>
      </c>
      <c r="L24" s="87" t="s">
        <v>14</v>
      </c>
      <c r="M24" s="127" t="s">
        <v>14</v>
      </c>
      <c r="N24" s="128"/>
      <c r="O24" s="1" t="s">
        <v>14</v>
      </c>
    </row>
    <row r="25" spans="2:15" ht="18.600000000000001" customHeight="1" x14ac:dyDescent="0.25">
      <c r="B25" s="116" t="s">
        <v>39</v>
      </c>
      <c r="C25" s="117"/>
      <c r="D25" s="117"/>
      <c r="E25" s="117"/>
      <c r="F25" s="118"/>
      <c r="G25" s="118"/>
      <c r="H25" s="118"/>
      <c r="I25" s="117"/>
      <c r="J25" s="117"/>
      <c r="K25" s="117"/>
      <c r="L25" s="117"/>
      <c r="M25" s="117"/>
      <c r="N25" s="117"/>
      <c r="O25" s="119"/>
    </row>
    <row r="26" spans="2:15" ht="17.100000000000001" customHeight="1" x14ac:dyDescent="0.25">
      <c r="B26" s="120" t="s">
        <v>680</v>
      </c>
      <c r="C26" s="117"/>
      <c r="D26" s="117"/>
      <c r="E26" s="117"/>
      <c r="F26" s="117"/>
      <c r="G26" s="117"/>
      <c r="H26" s="121"/>
      <c r="I26" s="121"/>
      <c r="J26" s="117"/>
      <c r="K26" s="117"/>
      <c r="L26" s="117"/>
      <c r="M26" s="117"/>
      <c r="N26" s="117"/>
      <c r="O26" s="119"/>
    </row>
    <row r="27" spans="2:15" x14ac:dyDescent="0.25">
      <c r="B27" s="131" t="s">
        <v>43</v>
      </c>
      <c r="C27" s="118"/>
      <c r="D27" s="132" t="s">
        <v>44</v>
      </c>
      <c r="E27" s="115"/>
      <c r="F27" s="26">
        <v>176665</v>
      </c>
      <c r="G27" s="27">
        <v>176665</v>
      </c>
      <c r="H27" s="6">
        <v>115865</v>
      </c>
      <c r="I27" s="98"/>
      <c r="J27" s="81">
        <v>70</v>
      </c>
      <c r="K27" s="84">
        <v>10</v>
      </c>
      <c r="L27" s="84">
        <v>10</v>
      </c>
      <c r="M27" s="114">
        <v>0</v>
      </c>
      <c r="N27" s="115"/>
      <c r="O27" s="85">
        <v>0</v>
      </c>
    </row>
    <row r="28" spans="2:15" x14ac:dyDescent="0.25">
      <c r="B28" s="125" t="s">
        <v>684</v>
      </c>
      <c r="C28" s="126"/>
      <c r="D28" s="126"/>
      <c r="E28" s="126"/>
      <c r="F28" s="17">
        <v>0</v>
      </c>
      <c r="G28" s="17">
        <v>0</v>
      </c>
      <c r="H28" s="9">
        <v>0</v>
      </c>
      <c r="I28" s="95" t="s">
        <v>14</v>
      </c>
      <c r="J28" s="86" t="s">
        <v>14</v>
      </c>
      <c r="K28" s="87" t="s">
        <v>14</v>
      </c>
      <c r="L28" s="87" t="s">
        <v>14</v>
      </c>
      <c r="M28" s="127" t="s">
        <v>14</v>
      </c>
      <c r="N28" s="128"/>
      <c r="O28" s="1" t="s">
        <v>14</v>
      </c>
    </row>
    <row r="29" spans="2:15" x14ac:dyDescent="0.25">
      <c r="B29" s="130" t="s">
        <v>683</v>
      </c>
      <c r="C29" s="118"/>
      <c r="D29" s="118"/>
      <c r="E29" s="118"/>
      <c r="F29" s="25">
        <f>F27</f>
        <v>176665</v>
      </c>
      <c r="G29" s="25">
        <f>G27</f>
        <v>176665</v>
      </c>
      <c r="H29" s="5">
        <f>H27</f>
        <v>115865</v>
      </c>
      <c r="I29" s="95" t="s">
        <v>14</v>
      </c>
      <c r="J29" s="87" t="s">
        <v>14</v>
      </c>
      <c r="K29" s="87" t="s">
        <v>14</v>
      </c>
      <c r="L29" s="87" t="s">
        <v>14</v>
      </c>
      <c r="M29" s="127" t="s">
        <v>14</v>
      </c>
      <c r="N29" s="128"/>
      <c r="O29" s="1" t="s">
        <v>14</v>
      </c>
    </row>
    <row r="30" spans="2:15" x14ac:dyDescent="0.25">
      <c r="B30" s="137" t="s">
        <v>681</v>
      </c>
      <c r="C30" s="138"/>
      <c r="D30" s="138"/>
      <c r="E30" s="138"/>
      <c r="F30" s="51">
        <f>SUM(F28:F29)</f>
        <v>176665</v>
      </c>
      <c r="G30" s="51">
        <f>SUM(G28:G29)</f>
        <v>176665</v>
      </c>
      <c r="H30" s="58">
        <f>SUM(H28:H29)</f>
        <v>115865</v>
      </c>
      <c r="I30" s="95" t="s">
        <v>14</v>
      </c>
      <c r="J30" s="87" t="s">
        <v>14</v>
      </c>
      <c r="K30" s="87" t="s">
        <v>14</v>
      </c>
      <c r="L30" s="87" t="s">
        <v>14</v>
      </c>
      <c r="M30" s="127" t="s">
        <v>14</v>
      </c>
      <c r="N30" s="128"/>
      <c r="O30" s="1" t="s">
        <v>14</v>
      </c>
    </row>
    <row r="31" spans="2:15" ht="17.100000000000001" customHeight="1" x14ac:dyDescent="0.25">
      <c r="B31" s="120" t="s">
        <v>40</v>
      </c>
      <c r="C31" s="117"/>
      <c r="D31" s="117"/>
      <c r="E31" s="117"/>
      <c r="F31" s="117"/>
      <c r="G31" s="117"/>
      <c r="H31" s="129"/>
      <c r="I31" s="117"/>
      <c r="J31" s="117"/>
      <c r="K31" s="117"/>
      <c r="L31" s="117"/>
      <c r="M31" s="117"/>
      <c r="N31" s="117"/>
      <c r="O31" s="119"/>
    </row>
    <row r="32" spans="2:15" x14ac:dyDescent="0.25">
      <c r="B32" s="131" t="s">
        <v>41</v>
      </c>
      <c r="C32" s="118"/>
      <c r="D32" s="132" t="s">
        <v>42</v>
      </c>
      <c r="E32" s="115"/>
      <c r="F32" s="26">
        <v>1553600</v>
      </c>
      <c r="G32" s="27">
        <v>1061640</v>
      </c>
      <c r="H32" s="6">
        <f>1061640-479520</f>
        <v>582120</v>
      </c>
      <c r="I32" s="88">
        <v>95</v>
      </c>
      <c r="J32" s="82">
        <v>95</v>
      </c>
      <c r="K32" s="84">
        <v>10</v>
      </c>
      <c r="L32" s="103">
        <v>10</v>
      </c>
      <c r="M32" s="114">
        <v>0</v>
      </c>
      <c r="N32" s="115"/>
      <c r="O32" s="85">
        <v>0</v>
      </c>
    </row>
    <row r="33" spans="2:15" x14ac:dyDescent="0.25">
      <c r="B33" s="125" t="s">
        <v>27</v>
      </c>
      <c r="C33" s="126"/>
      <c r="D33" s="126"/>
      <c r="E33" s="126"/>
      <c r="F33" s="17">
        <v>0</v>
      </c>
      <c r="G33" s="17">
        <v>0</v>
      </c>
      <c r="H33" s="9">
        <v>0</v>
      </c>
      <c r="I33" s="95" t="s">
        <v>14</v>
      </c>
      <c r="J33" s="86" t="s">
        <v>14</v>
      </c>
      <c r="K33" s="87" t="s">
        <v>14</v>
      </c>
      <c r="L33" s="87" t="s">
        <v>14</v>
      </c>
      <c r="M33" s="127" t="s">
        <v>14</v>
      </c>
      <c r="N33" s="128"/>
      <c r="O33" s="1" t="s">
        <v>14</v>
      </c>
    </row>
    <row r="34" spans="2:15" x14ac:dyDescent="0.25">
      <c r="B34" s="130" t="s">
        <v>28</v>
      </c>
      <c r="C34" s="118"/>
      <c r="D34" s="118"/>
      <c r="E34" s="118"/>
      <c r="F34" s="25">
        <f>F32</f>
        <v>1553600</v>
      </c>
      <c r="G34" s="25">
        <f>G32</f>
        <v>1061640</v>
      </c>
      <c r="H34" s="5">
        <f>H32</f>
        <v>582120</v>
      </c>
      <c r="I34" s="95" t="s">
        <v>14</v>
      </c>
      <c r="J34" s="87" t="s">
        <v>14</v>
      </c>
      <c r="K34" s="87" t="s">
        <v>14</v>
      </c>
      <c r="L34" s="87" t="s">
        <v>14</v>
      </c>
      <c r="M34" s="127" t="s">
        <v>14</v>
      </c>
      <c r="N34" s="128"/>
      <c r="O34" s="1" t="s">
        <v>14</v>
      </c>
    </row>
    <row r="35" spans="2:15" x14ac:dyDescent="0.25">
      <c r="B35" s="137" t="s">
        <v>45</v>
      </c>
      <c r="C35" s="138"/>
      <c r="D35" s="138"/>
      <c r="E35" s="138"/>
      <c r="F35" s="51">
        <f>SUM(F33:F34)</f>
        <v>1553600</v>
      </c>
      <c r="G35" s="51">
        <f>SUM(G33:G34)</f>
        <v>1061640</v>
      </c>
      <c r="H35" s="58">
        <f>SUM(H33:H34)</f>
        <v>582120</v>
      </c>
      <c r="I35" s="95" t="s">
        <v>14</v>
      </c>
      <c r="J35" s="87" t="s">
        <v>14</v>
      </c>
      <c r="K35" s="87" t="s">
        <v>14</v>
      </c>
      <c r="L35" s="87" t="s">
        <v>14</v>
      </c>
      <c r="M35" s="127" t="s">
        <v>14</v>
      </c>
      <c r="N35" s="128"/>
      <c r="O35" s="1" t="s">
        <v>14</v>
      </c>
    </row>
    <row r="36" spans="2:15" ht="17.100000000000001" customHeight="1" x14ac:dyDescent="0.25">
      <c r="B36" s="120" t="s">
        <v>46</v>
      </c>
      <c r="C36" s="117"/>
      <c r="D36" s="117"/>
      <c r="E36" s="117"/>
      <c r="F36" s="117"/>
      <c r="G36" s="117"/>
      <c r="H36" s="129"/>
      <c r="I36" s="117"/>
      <c r="J36" s="117"/>
      <c r="K36" s="117"/>
      <c r="L36" s="117"/>
      <c r="M36" s="117"/>
      <c r="N36" s="117"/>
      <c r="O36" s="119"/>
    </row>
    <row r="37" spans="2:15" x14ac:dyDescent="0.25">
      <c r="B37" s="110" t="s">
        <v>47</v>
      </c>
      <c r="C37" s="111"/>
      <c r="D37" s="112" t="s">
        <v>48</v>
      </c>
      <c r="E37" s="113"/>
      <c r="F37" s="11">
        <v>217800</v>
      </c>
      <c r="G37" s="12">
        <v>196020</v>
      </c>
      <c r="H37" s="4">
        <v>196020</v>
      </c>
      <c r="I37" s="88">
        <v>77</v>
      </c>
      <c r="J37" s="82">
        <v>80</v>
      </c>
      <c r="K37" s="84">
        <v>10</v>
      </c>
      <c r="L37" s="103">
        <v>10</v>
      </c>
      <c r="M37" s="114">
        <v>0</v>
      </c>
      <c r="N37" s="115"/>
      <c r="O37" s="85">
        <v>0</v>
      </c>
    </row>
    <row r="38" spans="2:15" x14ac:dyDescent="0.25">
      <c r="B38" s="125" t="s">
        <v>27</v>
      </c>
      <c r="C38" s="126"/>
      <c r="D38" s="126"/>
      <c r="E38" s="126"/>
      <c r="F38" s="17">
        <f>F37</f>
        <v>217800</v>
      </c>
      <c r="G38" s="17">
        <f>G37</f>
        <v>196020</v>
      </c>
      <c r="H38" s="9">
        <f>H37</f>
        <v>196020</v>
      </c>
      <c r="I38" s="95" t="s">
        <v>14</v>
      </c>
      <c r="J38" s="86" t="s">
        <v>14</v>
      </c>
      <c r="K38" s="87" t="s">
        <v>14</v>
      </c>
      <c r="L38" s="87" t="s">
        <v>14</v>
      </c>
      <c r="M38" s="127" t="s">
        <v>14</v>
      </c>
      <c r="N38" s="128"/>
      <c r="O38" s="1" t="s">
        <v>14</v>
      </c>
    </row>
    <row r="39" spans="2:15" x14ac:dyDescent="0.25">
      <c r="B39" s="130" t="s">
        <v>28</v>
      </c>
      <c r="C39" s="118"/>
      <c r="D39" s="118"/>
      <c r="E39" s="118"/>
      <c r="F39" s="25">
        <v>0</v>
      </c>
      <c r="G39" s="25">
        <v>0</v>
      </c>
      <c r="H39" s="5">
        <v>0</v>
      </c>
      <c r="I39" s="95" t="s">
        <v>14</v>
      </c>
      <c r="J39" s="87" t="s">
        <v>14</v>
      </c>
      <c r="K39" s="87" t="s">
        <v>14</v>
      </c>
      <c r="L39" s="87" t="s">
        <v>14</v>
      </c>
      <c r="M39" s="127" t="s">
        <v>14</v>
      </c>
      <c r="N39" s="128"/>
      <c r="O39" s="1" t="s">
        <v>14</v>
      </c>
    </row>
    <row r="40" spans="2:15" x14ac:dyDescent="0.25">
      <c r="B40" s="137" t="s">
        <v>49</v>
      </c>
      <c r="C40" s="138"/>
      <c r="D40" s="138"/>
      <c r="E40" s="138"/>
      <c r="F40" s="51">
        <f>SUM(F38:F39)</f>
        <v>217800</v>
      </c>
      <c r="G40" s="51">
        <f>SUM(G38:G39)</f>
        <v>196020</v>
      </c>
      <c r="H40" s="58">
        <f>SUM(H38:H39)</f>
        <v>196020</v>
      </c>
      <c r="I40" s="95" t="s">
        <v>14</v>
      </c>
      <c r="J40" s="87" t="s">
        <v>14</v>
      </c>
      <c r="K40" s="87" t="s">
        <v>14</v>
      </c>
      <c r="L40" s="87" t="s">
        <v>14</v>
      </c>
      <c r="M40" s="127" t="s">
        <v>14</v>
      </c>
      <c r="N40" s="128"/>
      <c r="O40" s="1" t="s">
        <v>14</v>
      </c>
    </row>
    <row r="41" spans="2:15" ht="17.100000000000001" customHeight="1" x14ac:dyDescent="0.25">
      <c r="B41" s="120" t="s">
        <v>50</v>
      </c>
      <c r="C41" s="117"/>
      <c r="D41" s="117"/>
      <c r="E41" s="117"/>
      <c r="F41" s="117"/>
      <c r="G41" s="117"/>
      <c r="H41" s="129"/>
      <c r="I41" s="117"/>
      <c r="J41" s="117"/>
      <c r="K41" s="117"/>
      <c r="L41" s="117"/>
      <c r="M41" s="117"/>
      <c r="N41" s="117"/>
      <c r="O41" s="119"/>
    </row>
    <row r="42" spans="2:15" x14ac:dyDescent="0.25">
      <c r="B42" s="110" t="s">
        <v>51</v>
      </c>
      <c r="C42" s="111"/>
      <c r="D42" s="112" t="s">
        <v>52</v>
      </c>
      <c r="E42" s="113"/>
      <c r="F42" s="13">
        <v>314742</v>
      </c>
      <c r="G42" s="14">
        <v>280120</v>
      </c>
      <c r="H42" s="4">
        <v>280120</v>
      </c>
      <c r="I42" s="88">
        <v>80</v>
      </c>
      <c r="J42" s="82">
        <v>85</v>
      </c>
      <c r="K42" s="84">
        <v>10</v>
      </c>
      <c r="L42" s="103">
        <v>10</v>
      </c>
      <c r="M42" s="114">
        <v>0</v>
      </c>
      <c r="N42" s="115"/>
      <c r="O42" s="85">
        <v>0</v>
      </c>
    </row>
    <row r="43" spans="2:15" x14ac:dyDescent="0.25">
      <c r="B43" s="125" t="s">
        <v>27</v>
      </c>
      <c r="C43" s="126"/>
      <c r="D43" s="126"/>
      <c r="E43" s="126"/>
      <c r="F43" s="17">
        <f>F42</f>
        <v>314742</v>
      </c>
      <c r="G43" s="17">
        <f>G42</f>
        <v>280120</v>
      </c>
      <c r="H43" s="9">
        <f>H42</f>
        <v>280120</v>
      </c>
      <c r="I43" s="95" t="s">
        <v>14</v>
      </c>
      <c r="J43" s="86" t="s">
        <v>14</v>
      </c>
      <c r="K43" s="87" t="s">
        <v>14</v>
      </c>
      <c r="L43" s="87" t="s">
        <v>14</v>
      </c>
      <c r="M43" s="127" t="s">
        <v>14</v>
      </c>
      <c r="N43" s="128"/>
      <c r="O43" s="1" t="s">
        <v>14</v>
      </c>
    </row>
    <row r="44" spans="2:15" x14ac:dyDescent="0.25">
      <c r="B44" s="130" t="s">
        <v>28</v>
      </c>
      <c r="C44" s="118"/>
      <c r="D44" s="118"/>
      <c r="E44" s="118"/>
      <c r="F44" s="25">
        <v>0</v>
      </c>
      <c r="G44" s="25">
        <v>0</v>
      </c>
      <c r="H44" s="5">
        <v>0</v>
      </c>
      <c r="I44" s="95" t="s">
        <v>14</v>
      </c>
      <c r="J44" s="87" t="s">
        <v>14</v>
      </c>
      <c r="K44" s="87" t="s">
        <v>14</v>
      </c>
      <c r="L44" s="87" t="s">
        <v>14</v>
      </c>
      <c r="M44" s="127" t="s">
        <v>14</v>
      </c>
      <c r="N44" s="128"/>
      <c r="O44" s="1" t="s">
        <v>14</v>
      </c>
    </row>
    <row r="45" spans="2:15" x14ac:dyDescent="0.25">
      <c r="B45" s="137" t="s">
        <v>53</v>
      </c>
      <c r="C45" s="138"/>
      <c r="D45" s="138"/>
      <c r="E45" s="138"/>
      <c r="F45" s="51">
        <f>SUM(F43:F44)</f>
        <v>314742</v>
      </c>
      <c r="G45" s="51">
        <f>SUM(G43:G44)</f>
        <v>280120</v>
      </c>
      <c r="H45" s="58">
        <f>SUM(H43:H44)</f>
        <v>280120</v>
      </c>
      <c r="I45" s="95" t="s">
        <v>14</v>
      </c>
      <c r="J45" s="87" t="s">
        <v>14</v>
      </c>
      <c r="K45" s="87" t="s">
        <v>14</v>
      </c>
      <c r="L45" s="87" t="s">
        <v>14</v>
      </c>
      <c r="M45" s="127" t="s">
        <v>14</v>
      </c>
      <c r="N45" s="128"/>
      <c r="O45" s="1" t="s">
        <v>14</v>
      </c>
    </row>
    <row r="46" spans="2:15" ht="17.100000000000001" customHeight="1" x14ac:dyDescent="0.25">
      <c r="B46" s="120" t="s">
        <v>54</v>
      </c>
      <c r="C46" s="117"/>
      <c r="D46" s="117"/>
      <c r="E46" s="117"/>
      <c r="F46" s="117"/>
      <c r="G46" s="117"/>
      <c r="H46" s="129"/>
      <c r="I46" s="117"/>
      <c r="J46" s="117"/>
      <c r="K46" s="117"/>
      <c r="L46" s="117"/>
      <c r="M46" s="117"/>
      <c r="N46" s="117"/>
      <c r="O46" s="119"/>
    </row>
    <row r="47" spans="2:15" x14ac:dyDescent="0.25">
      <c r="B47" s="131" t="s">
        <v>55</v>
      </c>
      <c r="C47" s="118"/>
      <c r="D47" s="132" t="s">
        <v>56</v>
      </c>
      <c r="E47" s="115"/>
      <c r="F47" s="26">
        <v>735408</v>
      </c>
      <c r="G47" s="27">
        <v>598800</v>
      </c>
      <c r="H47" s="6">
        <v>598800</v>
      </c>
      <c r="I47" s="88">
        <v>88</v>
      </c>
      <c r="J47" s="82">
        <v>75</v>
      </c>
      <c r="K47" s="84">
        <v>10</v>
      </c>
      <c r="L47" s="103">
        <v>10</v>
      </c>
      <c r="M47" s="114">
        <v>0</v>
      </c>
      <c r="N47" s="115"/>
      <c r="O47" s="85">
        <v>0</v>
      </c>
    </row>
    <row r="48" spans="2:15" x14ac:dyDescent="0.25">
      <c r="B48" s="125" t="s">
        <v>27</v>
      </c>
      <c r="C48" s="126"/>
      <c r="D48" s="126"/>
      <c r="E48" s="126"/>
      <c r="F48" s="17">
        <v>0</v>
      </c>
      <c r="G48" s="17">
        <v>0</v>
      </c>
      <c r="H48" s="9">
        <v>0</v>
      </c>
      <c r="I48" s="95" t="s">
        <v>14</v>
      </c>
      <c r="J48" s="86" t="s">
        <v>14</v>
      </c>
      <c r="K48" s="87" t="s">
        <v>14</v>
      </c>
      <c r="L48" s="87" t="s">
        <v>14</v>
      </c>
      <c r="M48" s="127" t="s">
        <v>14</v>
      </c>
      <c r="N48" s="128"/>
      <c r="O48" s="1" t="s">
        <v>14</v>
      </c>
    </row>
    <row r="49" spans="2:15" x14ac:dyDescent="0.25">
      <c r="B49" s="130" t="s">
        <v>28</v>
      </c>
      <c r="C49" s="118"/>
      <c r="D49" s="118"/>
      <c r="E49" s="118"/>
      <c r="F49" s="25">
        <f>F47</f>
        <v>735408</v>
      </c>
      <c r="G49" s="25">
        <f>G47</f>
        <v>598800</v>
      </c>
      <c r="H49" s="5">
        <f>H47</f>
        <v>598800</v>
      </c>
      <c r="I49" s="95" t="s">
        <v>14</v>
      </c>
      <c r="J49" s="87" t="s">
        <v>14</v>
      </c>
      <c r="K49" s="87" t="s">
        <v>14</v>
      </c>
      <c r="L49" s="87" t="s">
        <v>14</v>
      </c>
      <c r="M49" s="127" t="s">
        <v>14</v>
      </c>
      <c r="N49" s="128"/>
      <c r="O49" s="1" t="s">
        <v>14</v>
      </c>
    </row>
    <row r="50" spans="2:15" x14ac:dyDescent="0.25">
      <c r="B50" s="137" t="s">
        <v>57</v>
      </c>
      <c r="C50" s="138"/>
      <c r="D50" s="138"/>
      <c r="E50" s="138"/>
      <c r="F50" s="51">
        <f>SUM(F48:F49)</f>
        <v>735408</v>
      </c>
      <c r="G50" s="51">
        <f>SUM(G48:G49)</f>
        <v>598800</v>
      </c>
      <c r="H50" s="58">
        <f>SUM(H48:H49)</f>
        <v>598800</v>
      </c>
      <c r="I50" s="95" t="s">
        <v>14</v>
      </c>
      <c r="J50" s="87" t="s">
        <v>14</v>
      </c>
      <c r="K50" s="87" t="s">
        <v>14</v>
      </c>
      <c r="L50" s="87" t="s">
        <v>14</v>
      </c>
      <c r="M50" s="127" t="s">
        <v>14</v>
      </c>
      <c r="N50" s="128"/>
      <c r="O50" s="1" t="s">
        <v>14</v>
      </c>
    </row>
    <row r="51" spans="2:15" x14ac:dyDescent="0.25">
      <c r="B51" s="139" t="s">
        <v>685</v>
      </c>
      <c r="C51" s="140"/>
      <c r="D51" s="140"/>
      <c r="E51" s="140"/>
      <c r="F51" s="20">
        <f>SUM(F28,F33,F38,F43,F48)</f>
        <v>532542</v>
      </c>
      <c r="G51" s="20">
        <f t="shared" ref="G51:H51" si="3">SUM(G28,G33,G38,G43,G48)</f>
        <v>476140</v>
      </c>
      <c r="H51" s="54">
        <f t="shared" si="3"/>
        <v>476140</v>
      </c>
      <c r="I51" s="95" t="s">
        <v>14</v>
      </c>
      <c r="J51" s="87" t="s">
        <v>14</v>
      </c>
      <c r="K51" s="87" t="s">
        <v>14</v>
      </c>
      <c r="L51" s="87" t="s">
        <v>14</v>
      </c>
      <c r="M51" s="127" t="s">
        <v>14</v>
      </c>
      <c r="N51" s="128"/>
      <c r="O51" s="1" t="s">
        <v>14</v>
      </c>
    </row>
    <row r="52" spans="2:15" x14ac:dyDescent="0.25">
      <c r="B52" s="141" t="s">
        <v>687</v>
      </c>
      <c r="C52" s="134"/>
      <c r="D52" s="134"/>
      <c r="E52" s="134"/>
      <c r="F52" s="48">
        <f>SUM(F29,F34,F39,F44,F49)</f>
        <v>2465673</v>
      </c>
      <c r="G52" s="48">
        <f t="shared" ref="G52:H52" si="4">SUM(G29,G34,G39,G44,G49)</f>
        <v>1837105</v>
      </c>
      <c r="H52" s="55">
        <f t="shared" si="4"/>
        <v>1296785</v>
      </c>
      <c r="I52" s="95" t="s">
        <v>14</v>
      </c>
      <c r="J52" s="87" t="s">
        <v>14</v>
      </c>
      <c r="K52" s="87" t="s">
        <v>14</v>
      </c>
      <c r="L52" s="87" t="s">
        <v>14</v>
      </c>
      <c r="M52" s="127" t="s">
        <v>14</v>
      </c>
      <c r="N52" s="128"/>
      <c r="O52" s="1" t="s">
        <v>14</v>
      </c>
    </row>
    <row r="53" spans="2:15" x14ac:dyDescent="0.25">
      <c r="B53" s="135" t="s">
        <v>686</v>
      </c>
      <c r="C53" s="136"/>
      <c r="D53" s="136"/>
      <c r="E53" s="136"/>
      <c r="F53" s="49">
        <f>SUM(F30,F35,F40,F45,F50)</f>
        <v>2998215</v>
      </c>
      <c r="G53" s="49">
        <f t="shared" ref="G53:H53" si="5">SUM(G30,G35,G40,G45,G50)</f>
        <v>2313245</v>
      </c>
      <c r="H53" s="59">
        <f t="shared" si="5"/>
        <v>1772925</v>
      </c>
      <c r="I53" s="95" t="s">
        <v>14</v>
      </c>
      <c r="J53" s="87" t="s">
        <v>14</v>
      </c>
      <c r="K53" s="87" t="s">
        <v>14</v>
      </c>
      <c r="L53" s="87" t="s">
        <v>14</v>
      </c>
      <c r="M53" s="127" t="s">
        <v>14</v>
      </c>
      <c r="N53" s="128"/>
      <c r="O53" s="1" t="s">
        <v>14</v>
      </c>
    </row>
    <row r="54" spans="2:15" ht="18.600000000000001" customHeight="1" x14ac:dyDescent="0.25">
      <c r="B54" s="116" t="s">
        <v>58</v>
      </c>
      <c r="C54" s="117"/>
      <c r="D54" s="117"/>
      <c r="E54" s="117"/>
      <c r="F54" s="117"/>
      <c r="G54" s="117"/>
      <c r="H54" s="118"/>
      <c r="I54" s="117"/>
      <c r="J54" s="117"/>
      <c r="K54" s="117"/>
      <c r="L54" s="117"/>
      <c r="M54" s="117"/>
      <c r="N54" s="117"/>
      <c r="O54" s="119"/>
    </row>
    <row r="55" spans="2:15" ht="17.100000000000001" customHeight="1" x14ac:dyDescent="0.25">
      <c r="B55" s="120" t="s">
        <v>59</v>
      </c>
      <c r="C55" s="117"/>
      <c r="D55" s="117"/>
      <c r="E55" s="117"/>
      <c r="F55" s="117"/>
      <c r="G55" s="117"/>
      <c r="H55" s="121"/>
      <c r="I55" s="117"/>
      <c r="J55" s="117"/>
      <c r="K55" s="117"/>
      <c r="L55" s="117"/>
      <c r="M55" s="117"/>
      <c r="N55" s="117"/>
      <c r="O55" s="119"/>
    </row>
    <row r="56" spans="2:15" x14ac:dyDescent="0.25">
      <c r="B56" s="131" t="s">
        <v>60</v>
      </c>
      <c r="C56" s="118"/>
      <c r="D56" s="132" t="s">
        <v>61</v>
      </c>
      <c r="E56" s="115"/>
      <c r="F56" s="44">
        <v>680000</v>
      </c>
      <c r="G56" s="45">
        <v>548000</v>
      </c>
      <c r="H56" s="6">
        <v>548000</v>
      </c>
      <c r="I56" s="88">
        <v>105</v>
      </c>
      <c r="J56" s="82">
        <v>90</v>
      </c>
      <c r="K56" s="84">
        <v>10</v>
      </c>
      <c r="L56" s="84">
        <v>10</v>
      </c>
      <c r="M56" s="114">
        <v>0</v>
      </c>
      <c r="N56" s="115"/>
      <c r="O56" s="85">
        <v>0</v>
      </c>
    </row>
    <row r="57" spans="2:15" x14ac:dyDescent="0.25">
      <c r="B57" s="125" t="s">
        <v>27</v>
      </c>
      <c r="C57" s="126"/>
      <c r="D57" s="126"/>
      <c r="E57" s="126"/>
      <c r="F57" s="17">
        <v>0</v>
      </c>
      <c r="G57" s="17">
        <v>0</v>
      </c>
      <c r="H57" s="9">
        <v>0</v>
      </c>
      <c r="I57" s="95" t="s">
        <v>14</v>
      </c>
      <c r="J57" s="86" t="s">
        <v>14</v>
      </c>
      <c r="K57" s="87" t="s">
        <v>14</v>
      </c>
      <c r="L57" s="87" t="s">
        <v>14</v>
      </c>
      <c r="M57" s="127" t="s">
        <v>14</v>
      </c>
      <c r="N57" s="128"/>
      <c r="O57" s="1" t="s">
        <v>14</v>
      </c>
    </row>
    <row r="58" spans="2:15" x14ac:dyDescent="0.25">
      <c r="B58" s="130" t="s">
        <v>28</v>
      </c>
      <c r="C58" s="118"/>
      <c r="D58" s="118"/>
      <c r="E58" s="118"/>
      <c r="F58" s="25">
        <f>F56</f>
        <v>680000</v>
      </c>
      <c r="G58" s="25">
        <f>G56</f>
        <v>548000</v>
      </c>
      <c r="H58" s="5">
        <f>H56</f>
        <v>548000</v>
      </c>
      <c r="I58" s="95" t="s">
        <v>14</v>
      </c>
      <c r="J58" s="87" t="s">
        <v>14</v>
      </c>
      <c r="K58" s="87" t="s">
        <v>14</v>
      </c>
      <c r="L58" s="87" t="s">
        <v>14</v>
      </c>
      <c r="M58" s="127" t="s">
        <v>14</v>
      </c>
      <c r="N58" s="128"/>
      <c r="O58" s="1" t="s">
        <v>14</v>
      </c>
    </row>
    <row r="59" spans="2:15" x14ac:dyDescent="0.25">
      <c r="B59" s="137" t="s">
        <v>62</v>
      </c>
      <c r="C59" s="138"/>
      <c r="D59" s="138"/>
      <c r="E59" s="138"/>
      <c r="F59" s="51">
        <f>SUM(F57:F58)</f>
        <v>680000</v>
      </c>
      <c r="G59" s="51">
        <f>SUM(G57:G58)</f>
        <v>548000</v>
      </c>
      <c r="H59" s="58">
        <f>SUM(H57:H58)</f>
        <v>548000</v>
      </c>
      <c r="I59" s="95" t="s">
        <v>14</v>
      </c>
      <c r="J59" s="87" t="s">
        <v>14</v>
      </c>
      <c r="K59" s="87" t="s">
        <v>14</v>
      </c>
      <c r="L59" s="87" t="s">
        <v>14</v>
      </c>
      <c r="M59" s="127" t="s">
        <v>14</v>
      </c>
      <c r="N59" s="128"/>
      <c r="O59" s="1" t="s">
        <v>14</v>
      </c>
    </row>
    <row r="60" spans="2:15" ht="17.100000000000001" customHeight="1" x14ac:dyDescent="0.25">
      <c r="B60" s="120" t="s">
        <v>63</v>
      </c>
      <c r="C60" s="117"/>
      <c r="D60" s="117"/>
      <c r="E60" s="117"/>
      <c r="F60" s="117"/>
      <c r="G60" s="117"/>
      <c r="H60" s="129"/>
      <c r="I60" s="117"/>
      <c r="J60" s="117"/>
      <c r="K60" s="117"/>
      <c r="L60" s="117"/>
      <c r="M60" s="117"/>
      <c r="N60" s="117"/>
      <c r="O60" s="119"/>
    </row>
    <row r="61" spans="2:15" x14ac:dyDescent="0.25">
      <c r="B61" s="131" t="s">
        <v>64</v>
      </c>
      <c r="C61" s="118"/>
      <c r="D61" s="132" t="s">
        <v>65</v>
      </c>
      <c r="E61" s="115"/>
      <c r="F61" s="26">
        <v>803000</v>
      </c>
      <c r="G61" s="27">
        <v>650000</v>
      </c>
      <c r="H61" s="6">
        <v>0</v>
      </c>
      <c r="I61" s="88">
        <v>88</v>
      </c>
      <c r="J61" s="82">
        <v>80</v>
      </c>
      <c r="K61" s="103">
        <v>10</v>
      </c>
      <c r="L61" s="103">
        <v>10</v>
      </c>
      <c r="M61" s="114">
        <v>0</v>
      </c>
      <c r="N61" s="115"/>
      <c r="O61" s="85">
        <v>0</v>
      </c>
    </row>
    <row r="62" spans="2:15" x14ac:dyDescent="0.25">
      <c r="B62" s="131" t="s">
        <v>66</v>
      </c>
      <c r="C62" s="118"/>
      <c r="D62" s="132" t="s">
        <v>67</v>
      </c>
      <c r="E62" s="115"/>
      <c r="F62" s="13">
        <v>425000</v>
      </c>
      <c r="G62" s="14">
        <v>350000</v>
      </c>
      <c r="H62" s="4">
        <v>350000</v>
      </c>
      <c r="I62" s="88">
        <v>88</v>
      </c>
      <c r="J62" s="82">
        <v>75</v>
      </c>
      <c r="K62" s="103">
        <v>10</v>
      </c>
      <c r="L62" s="103">
        <v>10</v>
      </c>
      <c r="M62" s="114">
        <v>0</v>
      </c>
      <c r="N62" s="115"/>
      <c r="O62" s="85">
        <v>0</v>
      </c>
    </row>
    <row r="63" spans="2:15" x14ac:dyDescent="0.25">
      <c r="B63" s="125" t="s">
        <v>27</v>
      </c>
      <c r="C63" s="126"/>
      <c r="D63" s="126"/>
      <c r="E63" s="126"/>
      <c r="F63" s="17">
        <f>F62</f>
        <v>425000</v>
      </c>
      <c r="G63" s="17">
        <f>G62</f>
        <v>350000</v>
      </c>
      <c r="H63" s="9">
        <f>H62</f>
        <v>350000</v>
      </c>
      <c r="I63" s="95" t="s">
        <v>14</v>
      </c>
      <c r="J63" s="86" t="s">
        <v>14</v>
      </c>
      <c r="K63" s="87" t="s">
        <v>14</v>
      </c>
      <c r="L63" s="87" t="s">
        <v>14</v>
      </c>
      <c r="M63" s="127" t="s">
        <v>14</v>
      </c>
      <c r="N63" s="128"/>
      <c r="O63" s="1" t="s">
        <v>14</v>
      </c>
    </row>
    <row r="64" spans="2:15" x14ac:dyDescent="0.25">
      <c r="B64" s="130" t="s">
        <v>28</v>
      </c>
      <c r="C64" s="118"/>
      <c r="D64" s="118"/>
      <c r="E64" s="118"/>
      <c r="F64" s="25">
        <f>F61</f>
        <v>803000</v>
      </c>
      <c r="G64" s="25">
        <f>G61</f>
        <v>650000</v>
      </c>
      <c r="H64" s="5">
        <f>H61</f>
        <v>0</v>
      </c>
      <c r="I64" s="95" t="s">
        <v>14</v>
      </c>
      <c r="J64" s="87" t="s">
        <v>14</v>
      </c>
      <c r="K64" s="87" t="s">
        <v>14</v>
      </c>
      <c r="L64" s="87" t="s">
        <v>14</v>
      </c>
      <c r="M64" s="127" t="s">
        <v>14</v>
      </c>
      <c r="N64" s="128"/>
      <c r="O64" s="1" t="s">
        <v>14</v>
      </c>
    </row>
    <row r="65" spans="2:15" x14ac:dyDescent="0.25">
      <c r="B65" s="137" t="s">
        <v>68</v>
      </c>
      <c r="C65" s="138"/>
      <c r="D65" s="138"/>
      <c r="E65" s="138"/>
      <c r="F65" s="51">
        <f>SUM(F63:F64)</f>
        <v>1228000</v>
      </c>
      <c r="G65" s="51">
        <f>SUM(G63:G64)</f>
        <v>1000000</v>
      </c>
      <c r="H65" s="58">
        <f>SUM(H63:H64)</f>
        <v>350000</v>
      </c>
      <c r="I65" s="95" t="s">
        <v>14</v>
      </c>
      <c r="J65" s="87" t="s">
        <v>14</v>
      </c>
      <c r="K65" s="87" t="s">
        <v>14</v>
      </c>
      <c r="L65" s="87" t="s">
        <v>14</v>
      </c>
      <c r="M65" s="127" t="s">
        <v>14</v>
      </c>
      <c r="N65" s="128"/>
      <c r="O65" s="1" t="s">
        <v>14</v>
      </c>
    </row>
    <row r="66" spans="2:15" ht="17.100000000000001" customHeight="1" x14ac:dyDescent="0.25">
      <c r="B66" s="120" t="s">
        <v>69</v>
      </c>
      <c r="C66" s="117"/>
      <c r="D66" s="117"/>
      <c r="E66" s="117"/>
      <c r="F66" s="117"/>
      <c r="G66" s="117"/>
      <c r="H66" s="129"/>
      <c r="I66" s="117"/>
      <c r="J66" s="117"/>
      <c r="K66" s="117"/>
      <c r="L66" s="117"/>
      <c r="M66" s="117"/>
      <c r="N66" s="117"/>
      <c r="O66" s="119"/>
    </row>
    <row r="67" spans="2:15" x14ac:dyDescent="0.25">
      <c r="B67" s="131" t="s">
        <v>70</v>
      </c>
      <c r="C67" s="118"/>
      <c r="D67" s="132" t="s">
        <v>71</v>
      </c>
      <c r="E67" s="115"/>
      <c r="F67" s="26">
        <v>626000</v>
      </c>
      <c r="G67" s="27">
        <v>528000</v>
      </c>
      <c r="H67" s="6">
        <v>528000</v>
      </c>
      <c r="I67" s="88">
        <v>97</v>
      </c>
      <c r="J67" s="82">
        <v>80</v>
      </c>
      <c r="K67" s="103">
        <v>10</v>
      </c>
      <c r="L67" s="103">
        <v>10</v>
      </c>
      <c r="M67" s="114">
        <v>0</v>
      </c>
      <c r="N67" s="115"/>
      <c r="O67" s="85">
        <v>0</v>
      </c>
    </row>
    <row r="68" spans="2:15" x14ac:dyDescent="0.25">
      <c r="B68" s="131" t="s">
        <v>72</v>
      </c>
      <c r="C68" s="118"/>
      <c r="D68" s="132" t="s">
        <v>73</v>
      </c>
      <c r="E68" s="115"/>
      <c r="F68" s="26">
        <v>120000</v>
      </c>
      <c r="G68" s="27">
        <v>94000</v>
      </c>
      <c r="H68" s="6">
        <v>94000</v>
      </c>
      <c r="I68" s="88">
        <v>91</v>
      </c>
      <c r="J68" s="82">
        <v>70</v>
      </c>
      <c r="K68" s="103">
        <v>10</v>
      </c>
      <c r="L68" s="103">
        <v>10</v>
      </c>
      <c r="M68" s="114">
        <v>0</v>
      </c>
      <c r="N68" s="115"/>
      <c r="O68" s="85">
        <v>0</v>
      </c>
    </row>
    <row r="69" spans="2:15" x14ac:dyDescent="0.25">
      <c r="B69" s="131" t="s">
        <v>74</v>
      </c>
      <c r="C69" s="118"/>
      <c r="D69" s="132" t="s">
        <v>75</v>
      </c>
      <c r="E69" s="115"/>
      <c r="F69" s="13">
        <v>700000</v>
      </c>
      <c r="G69" s="14">
        <v>350000</v>
      </c>
      <c r="H69" s="4">
        <v>350000</v>
      </c>
      <c r="I69" s="88">
        <v>107</v>
      </c>
      <c r="J69" s="82">
        <v>85</v>
      </c>
      <c r="K69" s="103">
        <v>10</v>
      </c>
      <c r="L69" s="103">
        <v>10</v>
      </c>
      <c r="M69" s="114">
        <v>0</v>
      </c>
      <c r="N69" s="115"/>
      <c r="O69" s="85">
        <v>0</v>
      </c>
    </row>
    <row r="70" spans="2:15" x14ac:dyDescent="0.25">
      <c r="B70" s="125" t="s">
        <v>27</v>
      </c>
      <c r="C70" s="126"/>
      <c r="D70" s="126"/>
      <c r="E70" s="126"/>
      <c r="F70" s="17">
        <f>F69</f>
        <v>700000</v>
      </c>
      <c r="G70" s="17">
        <f>G69</f>
        <v>350000</v>
      </c>
      <c r="H70" s="9">
        <f>H69</f>
        <v>350000</v>
      </c>
      <c r="I70" s="95" t="s">
        <v>14</v>
      </c>
      <c r="J70" s="86" t="s">
        <v>14</v>
      </c>
      <c r="K70" s="87" t="s">
        <v>14</v>
      </c>
      <c r="L70" s="87" t="s">
        <v>14</v>
      </c>
      <c r="M70" s="127" t="s">
        <v>14</v>
      </c>
      <c r="N70" s="128"/>
      <c r="O70" s="1" t="s">
        <v>14</v>
      </c>
    </row>
    <row r="71" spans="2:15" x14ac:dyDescent="0.25">
      <c r="B71" s="130" t="s">
        <v>28</v>
      </c>
      <c r="C71" s="118"/>
      <c r="D71" s="118"/>
      <c r="E71" s="118"/>
      <c r="F71" s="25">
        <f>SUM(F67,F68)</f>
        <v>746000</v>
      </c>
      <c r="G71" s="25">
        <f>SUM(G67,G68)</f>
        <v>622000</v>
      </c>
      <c r="H71" s="5">
        <f>SUM(H67,H68)</f>
        <v>622000</v>
      </c>
      <c r="I71" s="95" t="s">
        <v>14</v>
      </c>
      <c r="J71" s="87" t="s">
        <v>14</v>
      </c>
      <c r="K71" s="87" t="s">
        <v>14</v>
      </c>
      <c r="L71" s="87" t="s">
        <v>14</v>
      </c>
      <c r="M71" s="127" t="s">
        <v>14</v>
      </c>
      <c r="N71" s="128"/>
      <c r="O71" s="1" t="s">
        <v>14</v>
      </c>
    </row>
    <row r="72" spans="2:15" x14ac:dyDescent="0.25">
      <c r="B72" s="137" t="s">
        <v>76</v>
      </c>
      <c r="C72" s="138"/>
      <c r="D72" s="138"/>
      <c r="E72" s="138"/>
      <c r="F72" s="51">
        <f>SUM(F70:F71)</f>
        <v>1446000</v>
      </c>
      <c r="G72" s="51">
        <f>SUM(G70:G71)</f>
        <v>972000</v>
      </c>
      <c r="H72" s="58">
        <f>SUM(H70:H71)</f>
        <v>972000</v>
      </c>
      <c r="I72" s="95" t="s">
        <v>14</v>
      </c>
      <c r="J72" s="87" t="s">
        <v>14</v>
      </c>
      <c r="K72" s="87" t="s">
        <v>14</v>
      </c>
      <c r="L72" s="87" t="s">
        <v>14</v>
      </c>
      <c r="M72" s="127" t="s">
        <v>14</v>
      </c>
      <c r="N72" s="128"/>
      <c r="O72" s="1" t="s">
        <v>14</v>
      </c>
    </row>
    <row r="73" spans="2:15" ht="17.100000000000001" customHeight="1" x14ac:dyDescent="0.25">
      <c r="B73" s="120" t="s">
        <v>77</v>
      </c>
      <c r="C73" s="117"/>
      <c r="D73" s="117"/>
      <c r="E73" s="117"/>
      <c r="F73" s="117"/>
      <c r="G73" s="117"/>
      <c r="H73" s="129"/>
      <c r="I73" s="117"/>
      <c r="J73" s="117"/>
      <c r="K73" s="117"/>
      <c r="L73" s="117"/>
      <c r="M73" s="117"/>
      <c r="N73" s="117"/>
      <c r="O73" s="119"/>
    </row>
    <row r="74" spans="2:15" x14ac:dyDescent="0.25">
      <c r="B74" s="131" t="s">
        <v>78</v>
      </c>
      <c r="C74" s="118"/>
      <c r="D74" s="132" t="s">
        <v>79</v>
      </c>
      <c r="E74" s="115"/>
      <c r="F74" s="13">
        <v>900000</v>
      </c>
      <c r="G74" s="14">
        <v>350000</v>
      </c>
      <c r="H74" s="4">
        <v>350000</v>
      </c>
      <c r="I74" s="88">
        <v>80.8</v>
      </c>
      <c r="J74" s="82">
        <v>80</v>
      </c>
      <c r="K74" s="103">
        <v>10</v>
      </c>
      <c r="L74" s="103">
        <v>10</v>
      </c>
      <c r="M74" s="114">
        <v>0</v>
      </c>
      <c r="N74" s="115"/>
      <c r="O74" s="85">
        <v>0</v>
      </c>
    </row>
    <row r="75" spans="2:15" x14ac:dyDescent="0.25">
      <c r="B75" s="125" t="s">
        <v>27</v>
      </c>
      <c r="C75" s="126"/>
      <c r="D75" s="126"/>
      <c r="E75" s="126"/>
      <c r="F75" s="17">
        <f>SUM(F74:F74)</f>
        <v>900000</v>
      </c>
      <c r="G75" s="17">
        <f>SUM(G74:G74)</f>
        <v>350000</v>
      </c>
      <c r="H75" s="9">
        <f>SUM(H74:H74)</f>
        <v>350000</v>
      </c>
      <c r="I75" s="95" t="s">
        <v>14</v>
      </c>
      <c r="J75" s="86" t="s">
        <v>14</v>
      </c>
      <c r="K75" s="87" t="s">
        <v>14</v>
      </c>
      <c r="L75" s="87" t="s">
        <v>14</v>
      </c>
      <c r="M75" s="127" t="s">
        <v>14</v>
      </c>
      <c r="N75" s="128"/>
      <c r="O75" s="1" t="s">
        <v>14</v>
      </c>
    </row>
    <row r="76" spans="2:15" x14ac:dyDescent="0.25">
      <c r="B76" s="130" t="s">
        <v>28</v>
      </c>
      <c r="C76" s="118"/>
      <c r="D76" s="118"/>
      <c r="E76" s="118"/>
      <c r="F76" s="25">
        <v>0</v>
      </c>
      <c r="G76" s="25">
        <v>0</v>
      </c>
      <c r="H76" s="5">
        <v>0</v>
      </c>
      <c r="I76" s="95" t="s">
        <v>14</v>
      </c>
      <c r="J76" s="87" t="s">
        <v>14</v>
      </c>
      <c r="K76" s="87" t="s">
        <v>14</v>
      </c>
      <c r="L76" s="87" t="s">
        <v>14</v>
      </c>
      <c r="M76" s="127" t="s">
        <v>14</v>
      </c>
      <c r="N76" s="128"/>
      <c r="O76" s="1" t="s">
        <v>14</v>
      </c>
    </row>
    <row r="77" spans="2:15" x14ac:dyDescent="0.25">
      <c r="B77" s="137" t="s">
        <v>80</v>
      </c>
      <c r="C77" s="138"/>
      <c r="D77" s="138"/>
      <c r="E77" s="138"/>
      <c r="F77" s="51">
        <f>SUM(F75:F76)</f>
        <v>900000</v>
      </c>
      <c r="G77" s="51">
        <f>SUM(G75:G76)</f>
        <v>350000</v>
      </c>
      <c r="H77" s="58">
        <f>SUM(H75:H76)</f>
        <v>350000</v>
      </c>
      <c r="I77" s="95" t="s">
        <v>14</v>
      </c>
      <c r="J77" s="87" t="s">
        <v>14</v>
      </c>
      <c r="K77" s="87" t="s">
        <v>14</v>
      </c>
      <c r="L77" s="87" t="s">
        <v>14</v>
      </c>
      <c r="M77" s="127" t="s">
        <v>14</v>
      </c>
      <c r="N77" s="128"/>
      <c r="O77" s="1" t="s">
        <v>14</v>
      </c>
    </row>
    <row r="78" spans="2:15" ht="17.100000000000001" customHeight="1" x14ac:dyDescent="0.25">
      <c r="B78" s="120" t="s">
        <v>81</v>
      </c>
      <c r="C78" s="117"/>
      <c r="D78" s="117"/>
      <c r="E78" s="117"/>
      <c r="F78" s="117"/>
      <c r="G78" s="117"/>
      <c r="H78" s="129"/>
      <c r="I78" s="117"/>
      <c r="J78" s="117"/>
      <c r="K78" s="117"/>
      <c r="L78" s="117"/>
      <c r="M78" s="117"/>
      <c r="N78" s="117"/>
      <c r="O78" s="119"/>
    </row>
    <row r="79" spans="2:15" x14ac:dyDescent="0.25">
      <c r="B79" s="131" t="s">
        <v>82</v>
      </c>
      <c r="C79" s="118"/>
      <c r="D79" s="132" t="s">
        <v>83</v>
      </c>
      <c r="E79" s="115"/>
      <c r="F79" s="13">
        <v>680000</v>
      </c>
      <c r="G79" s="14">
        <v>350000</v>
      </c>
      <c r="H79" s="4">
        <v>0</v>
      </c>
      <c r="I79" s="88">
        <v>99</v>
      </c>
      <c r="J79" s="82">
        <v>80</v>
      </c>
      <c r="K79" s="103">
        <v>10</v>
      </c>
      <c r="L79" s="103">
        <v>10</v>
      </c>
      <c r="M79" s="114">
        <v>0</v>
      </c>
      <c r="N79" s="115"/>
      <c r="O79" s="85">
        <v>0</v>
      </c>
    </row>
    <row r="80" spans="2:15" x14ac:dyDescent="0.25">
      <c r="B80" s="125" t="s">
        <v>27</v>
      </c>
      <c r="C80" s="126"/>
      <c r="D80" s="126"/>
      <c r="E80" s="126"/>
      <c r="F80" s="17">
        <f>F79</f>
        <v>680000</v>
      </c>
      <c r="G80" s="17">
        <f>G79</f>
        <v>350000</v>
      </c>
      <c r="H80" s="9">
        <f>H79</f>
        <v>0</v>
      </c>
      <c r="I80" s="95" t="s">
        <v>14</v>
      </c>
      <c r="J80" s="86" t="s">
        <v>14</v>
      </c>
      <c r="K80" s="87" t="s">
        <v>14</v>
      </c>
      <c r="L80" s="87" t="s">
        <v>14</v>
      </c>
      <c r="M80" s="127" t="s">
        <v>14</v>
      </c>
      <c r="N80" s="128"/>
      <c r="O80" s="1" t="s">
        <v>14</v>
      </c>
    </row>
    <row r="81" spans="2:15" x14ac:dyDescent="0.25">
      <c r="B81" s="130" t="s">
        <v>28</v>
      </c>
      <c r="C81" s="118"/>
      <c r="D81" s="118"/>
      <c r="E81" s="118"/>
      <c r="F81" s="25">
        <v>0</v>
      </c>
      <c r="G81" s="25">
        <v>0</v>
      </c>
      <c r="H81" s="5">
        <v>0</v>
      </c>
      <c r="I81" s="95" t="s">
        <v>14</v>
      </c>
      <c r="J81" s="87" t="s">
        <v>14</v>
      </c>
      <c r="K81" s="87" t="s">
        <v>14</v>
      </c>
      <c r="L81" s="87" t="s">
        <v>14</v>
      </c>
      <c r="M81" s="127" t="s">
        <v>14</v>
      </c>
      <c r="N81" s="128"/>
      <c r="O81" s="1" t="s">
        <v>14</v>
      </c>
    </row>
    <row r="82" spans="2:15" x14ac:dyDescent="0.25">
      <c r="B82" s="137" t="s">
        <v>84</v>
      </c>
      <c r="C82" s="138"/>
      <c r="D82" s="138"/>
      <c r="E82" s="138"/>
      <c r="F82" s="51">
        <f>SUM(F80:F81)</f>
        <v>680000</v>
      </c>
      <c r="G82" s="51">
        <f>SUM(G80:G81)</f>
        <v>350000</v>
      </c>
      <c r="H82" s="58">
        <f>SUM(H80:H81)</f>
        <v>0</v>
      </c>
      <c r="I82" s="95" t="s">
        <v>14</v>
      </c>
      <c r="J82" s="87" t="s">
        <v>14</v>
      </c>
      <c r="K82" s="87" t="s">
        <v>14</v>
      </c>
      <c r="L82" s="87" t="s">
        <v>14</v>
      </c>
      <c r="M82" s="127" t="s">
        <v>14</v>
      </c>
      <c r="N82" s="128"/>
      <c r="O82" s="1" t="s">
        <v>14</v>
      </c>
    </row>
    <row r="83" spans="2:15" ht="17.100000000000001" customHeight="1" x14ac:dyDescent="0.25">
      <c r="B83" s="120" t="s">
        <v>85</v>
      </c>
      <c r="C83" s="117"/>
      <c r="D83" s="117"/>
      <c r="E83" s="117"/>
      <c r="F83" s="117"/>
      <c r="G83" s="117"/>
      <c r="H83" s="129"/>
      <c r="I83" s="117"/>
      <c r="J83" s="117"/>
      <c r="K83" s="117"/>
      <c r="L83" s="117"/>
      <c r="M83" s="117"/>
      <c r="N83" s="117"/>
      <c r="O83" s="119"/>
    </row>
    <row r="84" spans="2:15" x14ac:dyDescent="0.25">
      <c r="B84" s="131" t="s">
        <v>86</v>
      </c>
      <c r="C84" s="118"/>
      <c r="D84" s="132" t="s">
        <v>87</v>
      </c>
      <c r="E84" s="115"/>
      <c r="F84" s="44">
        <v>114000</v>
      </c>
      <c r="G84" s="45">
        <v>90800</v>
      </c>
      <c r="H84" s="6">
        <v>90800</v>
      </c>
      <c r="I84" s="88">
        <v>86.5</v>
      </c>
      <c r="J84" s="82">
        <v>70</v>
      </c>
      <c r="K84" s="103">
        <v>10</v>
      </c>
      <c r="L84" s="103">
        <v>10</v>
      </c>
      <c r="M84" s="114">
        <v>0</v>
      </c>
      <c r="N84" s="115"/>
      <c r="O84" s="85">
        <v>0</v>
      </c>
    </row>
    <row r="85" spans="2:15" x14ac:dyDescent="0.25">
      <c r="B85" s="131" t="s">
        <v>88</v>
      </c>
      <c r="C85" s="118"/>
      <c r="D85" s="132" t="s">
        <v>89</v>
      </c>
      <c r="E85" s="115"/>
      <c r="F85" s="40">
        <v>390000</v>
      </c>
      <c r="G85" s="53">
        <v>350000</v>
      </c>
      <c r="H85" s="7">
        <v>350000</v>
      </c>
      <c r="I85" s="88">
        <v>86</v>
      </c>
      <c r="J85" s="82">
        <v>75</v>
      </c>
      <c r="K85" s="103">
        <v>10</v>
      </c>
      <c r="L85" s="103">
        <v>10</v>
      </c>
      <c r="M85" s="114">
        <v>0</v>
      </c>
      <c r="N85" s="115"/>
      <c r="O85" s="85">
        <v>0</v>
      </c>
    </row>
    <row r="86" spans="2:15" x14ac:dyDescent="0.25">
      <c r="B86" s="125" t="s">
        <v>27</v>
      </c>
      <c r="C86" s="126"/>
      <c r="D86" s="126"/>
      <c r="E86" s="126"/>
      <c r="F86" s="17">
        <f>F85</f>
        <v>390000</v>
      </c>
      <c r="G86" s="18">
        <f>G85</f>
        <v>350000</v>
      </c>
      <c r="H86" s="9">
        <f>H85</f>
        <v>350000</v>
      </c>
      <c r="I86" s="95" t="s">
        <v>14</v>
      </c>
      <c r="J86" s="86" t="s">
        <v>14</v>
      </c>
      <c r="K86" s="87" t="s">
        <v>14</v>
      </c>
      <c r="L86" s="87" t="s">
        <v>14</v>
      </c>
      <c r="M86" s="127" t="s">
        <v>14</v>
      </c>
      <c r="N86" s="128"/>
      <c r="O86" s="1" t="s">
        <v>14</v>
      </c>
    </row>
    <row r="87" spans="2:15" x14ac:dyDescent="0.25">
      <c r="B87" s="130" t="s">
        <v>28</v>
      </c>
      <c r="C87" s="118"/>
      <c r="D87" s="118"/>
      <c r="E87" s="118"/>
      <c r="F87" s="25">
        <f>F84</f>
        <v>114000</v>
      </c>
      <c r="G87" s="28">
        <f>G84</f>
        <v>90800</v>
      </c>
      <c r="H87" s="5">
        <f>H84</f>
        <v>90800</v>
      </c>
      <c r="I87" s="95" t="s">
        <v>14</v>
      </c>
      <c r="J87" s="87" t="s">
        <v>14</v>
      </c>
      <c r="K87" s="87" t="s">
        <v>14</v>
      </c>
      <c r="L87" s="87" t="s">
        <v>14</v>
      </c>
      <c r="M87" s="127" t="s">
        <v>14</v>
      </c>
      <c r="N87" s="128"/>
      <c r="O87" s="1" t="s">
        <v>14</v>
      </c>
    </row>
    <row r="88" spans="2:15" x14ac:dyDescent="0.25">
      <c r="B88" s="137" t="s">
        <v>90</v>
      </c>
      <c r="C88" s="138"/>
      <c r="D88" s="138"/>
      <c r="E88" s="138"/>
      <c r="F88" s="51">
        <f>SUM(F86:F87)</f>
        <v>504000</v>
      </c>
      <c r="G88" s="50">
        <f>SUM(G86:G87)</f>
        <v>440800</v>
      </c>
      <c r="H88" s="58">
        <f>SUM(H86:H87)</f>
        <v>440800</v>
      </c>
      <c r="I88" s="95" t="s">
        <v>14</v>
      </c>
      <c r="J88" s="87" t="s">
        <v>14</v>
      </c>
      <c r="K88" s="87" t="s">
        <v>14</v>
      </c>
      <c r="L88" s="87" t="s">
        <v>14</v>
      </c>
      <c r="M88" s="127" t="s">
        <v>14</v>
      </c>
      <c r="N88" s="128"/>
      <c r="O88" s="1" t="s">
        <v>14</v>
      </c>
    </row>
    <row r="89" spans="2:15" ht="17.100000000000001" customHeight="1" x14ac:dyDescent="0.25">
      <c r="B89" s="120" t="s">
        <v>91</v>
      </c>
      <c r="C89" s="117"/>
      <c r="D89" s="117"/>
      <c r="E89" s="117"/>
      <c r="F89" s="117"/>
      <c r="G89" s="118"/>
      <c r="H89" s="129"/>
      <c r="I89" s="117"/>
      <c r="J89" s="117"/>
      <c r="K89" s="117"/>
      <c r="L89" s="117"/>
      <c r="M89" s="117"/>
      <c r="N89" s="117"/>
      <c r="O89" s="119"/>
    </row>
    <row r="90" spans="2:15" x14ac:dyDescent="0.25">
      <c r="B90" s="131" t="s">
        <v>92</v>
      </c>
      <c r="C90" s="118"/>
      <c r="D90" s="132" t="s">
        <v>93</v>
      </c>
      <c r="E90" s="115"/>
      <c r="F90" s="26">
        <v>100000</v>
      </c>
      <c r="G90" s="27">
        <v>80000</v>
      </c>
      <c r="H90" s="6">
        <v>0</v>
      </c>
      <c r="I90" s="88">
        <v>100.8</v>
      </c>
      <c r="J90" s="82">
        <v>0</v>
      </c>
      <c r="K90" s="103">
        <v>10</v>
      </c>
      <c r="L90" s="103">
        <v>10</v>
      </c>
      <c r="M90" s="114">
        <v>0</v>
      </c>
      <c r="N90" s="115"/>
      <c r="O90" s="85">
        <v>0</v>
      </c>
    </row>
    <row r="91" spans="2:15" x14ac:dyDescent="0.25">
      <c r="B91" s="131" t="s">
        <v>94</v>
      </c>
      <c r="C91" s="118"/>
      <c r="D91" s="132" t="s">
        <v>95</v>
      </c>
      <c r="E91" s="115"/>
      <c r="F91" s="40">
        <v>250000</v>
      </c>
      <c r="G91" s="53">
        <v>225000</v>
      </c>
      <c r="H91" s="7">
        <v>225000</v>
      </c>
      <c r="I91" s="88">
        <v>102</v>
      </c>
      <c r="J91" s="82">
        <v>90</v>
      </c>
      <c r="K91" s="103">
        <v>10</v>
      </c>
      <c r="L91" s="103">
        <v>10</v>
      </c>
      <c r="M91" s="114">
        <v>0</v>
      </c>
      <c r="N91" s="115"/>
      <c r="O91" s="85">
        <v>0</v>
      </c>
    </row>
    <row r="92" spans="2:15" x14ac:dyDescent="0.25">
      <c r="B92" s="125" t="s">
        <v>27</v>
      </c>
      <c r="C92" s="126"/>
      <c r="D92" s="126"/>
      <c r="E92" s="126"/>
      <c r="F92" s="17">
        <f>F91</f>
        <v>250000</v>
      </c>
      <c r="G92" s="18">
        <f>G91</f>
        <v>225000</v>
      </c>
      <c r="H92" s="9">
        <f>H91</f>
        <v>225000</v>
      </c>
      <c r="I92" s="95" t="s">
        <v>14</v>
      </c>
      <c r="J92" s="86" t="s">
        <v>14</v>
      </c>
      <c r="K92" s="87" t="s">
        <v>14</v>
      </c>
      <c r="L92" s="87" t="s">
        <v>14</v>
      </c>
      <c r="M92" s="127" t="s">
        <v>14</v>
      </c>
      <c r="N92" s="128"/>
      <c r="O92" s="1" t="s">
        <v>14</v>
      </c>
    </row>
    <row r="93" spans="2:15" x14ac:dyDescent="0.25">
      <c r="B93" s="130" t="s">
        <v>28</v>
      </c>
      <c r="C93" s="118"/>
      <c r="D93" s="118"/>
      <c r="E93" s="118"/>
      <c r="F93" s="25">
        <f>F90</f>
        <v>100000</v>
      </c>
      <c r="G93" s="28">
        <f>G90</f>
        <v>80000</v>
      </c>
      <c r="H93" s="5">
        <f>H90</f>
        <v>0</v>
      </c>
      <c r="I93" s="95" t="s">
        <v>14</v>
      </c>
      <c r="J93" s="87" t="s">
        <v>14</v>
      </c>
      <c r="K93" s="87" t="s">
        <v>14</v>
      </c>
      <c r="L93" s="87" t="s">
        <v>14</v>
      </c>
      <c r="M93" s="127" t="s">
        <v>14</v>
      </c>
      <c r="N93" s="128"/>
      <c r="O93" s="1" t="s">
        <v>14</v>
      </c>
    </row>
    <row r="94" spans="2:15" x14ac:dyDescent="0.25">
      <c r="B94" s="137" t="s">
        <v>96</v>
      </c>
      <c r="C94" s="138"/>
      <c r="D94" s="138"/>
      <c r="E94" s="138"/>
      <c r="F94" s="51">
        <f>SUM(F92:F93)</f>
        <v>350000</v>
      </c>
      <c r="G94" s="50">
        <f>SUM(G92:G93)</f>
        <v>305000</v>
      </c>
      <c r="H94" s="58">
        <f>SUM(H92:H93)</f>
        <v>225000</v>
      </c>
      <c r="I94" s="95" t="s">
        <v>14</v>
      </c>
      <c r="J94" s="87" t="s">
        <v>14</v>
      </c>
      <c r="K94" s="87" t="s">
        <v>14</v>
      </c>
      <c r="L94" s="87" t="s">
        <v>14</v>
      </c>
      <c r="M94" s="127" t="s">
        <v>14</v>
      </c>
      <c r="N94" s="128"/>
      <c r="O94" s="1" t="s">
        <v>14</v>
      </c>
    </row>
    <row r="95" spans="2:15" x14ac:dyDescent="0.25">
      <c r="B95" s="139" t="s">
        <v>27</v>
      </c>
      <c r="C95" s="140"/>
      <c r="D95" s="140"/>
      <c r="E95" s="140"/>
      <c r="F95" s="20">
        <f>SUM(F57,F63,F70,F75,F80,F86,F92)</f>
        <v>3345000</v>
      </c>
      <c r="G95" s="20">
        <f t="shared" ref="G95:H95" si="6">SUM(G57,G63,G70,G75,G80,G86,G92)</f>
        <v>1975000</v>
      </c>
      <c r="H95" s="54">
        <f t="shared" si="6"/>
        <v>1625000</v>
      </c>
      <c r="I95" s="95" t="s">
        <v>14</v>
      </c>
      <c r="J95" s="87" t="s">
        <v>14</v>
      </c>
      <c r="K95" s="87" t="s">
        <v>14</v>
      </c>
      <c r="L95" s="87" t="s">
        <v>14</v>
      </c>
      <c r="M95" s="127" t="s">
        <v>14</v>
      </c>
      <c r="N95" s="128"/>
      <c r="O95" s="1" t="s">
        <v>14</v>
      </c>
    </row>
    <row r="96" spans="2:15" x14ac:dyDescent="0.25">
      <c r="B96" s="133" t="s">
        <v>28</v>
      </c>
      <c r="C96" s="134"/>
      <c r="D96" s="134"/>
      <c r="E96" s="134"/>
      <c r="F96" s="56">
        <f>SUM(F58,F64,F71,F76,F81,F87,F93)</f>
        <v>2443000</v>
      </c>
      <c r="G96" s="56">
        <f t="shared" ref="G96:H96" si="7">SUM(G58,G64,G71,G76,G81,G87,G93)</f>
        <v>1990800</v>
      </c>
      <c r="H96" s="63">
        <f t="shared" si="7"/>
        <v>1260800</v>
      </c>
      <c r="I96" s="95" t="s">
        <v>14</v>
      </c>
      <c r="J96" s="87" t="s">
        <v>14</v>
      </c>
      <c r="K96" s="87" t="s">
        <v>14</v>
      </c>
      <c r="L96" s="87" t="s">
        <v>14</v>
      </c>
      <c r="M96" s="127" t="s">
        <v>14</v>
      </c>
      <c r="N96" s="128"/>
      <c r="O96" s="1" t="s">
        <v>14</v>
      </c>
    </row>
    <row r="97" spans="2:15" x14ac:dyDescent="0.25">
      <c r="B97" s="135" t="s">
        <v>97</v>
      </c>
      <c r="C97" s="136"/>
      <c r="D97" s="136"/>
      <c r="E97" s="136"/>
      <c r="F97" s="49">
        <f>SUM(F59,F65,F72,F77,F82,F88,F94)</f>
        <v>5788000</v>
      </c>
      <c r="G97" s="49">
        <f t="shared" ref="G97:H97" si="8">SUM(G59,G65,G72,G77,G82,G88,G94)</f>
        <v>3965800</v>
      </c>
      <c r="H97" s="59">
        <f t="shared" si="8"/>
        <v>2885800</v>
      </c>
      <c r="I97" s="95" t="s">
        <v>14</v>
      </c>
      <c r="J97" s="87" t="s">
        <v>14</v>
      </c>
      <c r="K97" s="87" t="s">
        <v>14</v>
      </c>
      <c r="L97" s="87" t="s">
        <v>14</v>
      </c>
      <c r="M97" s="127" t="s">
        <v>14</v>
      </c>
      <c r="N97" s="128"/>
      <c r="O97" s="1" t="s">
        <v>14</v>
      </c>
    </row>
    <row r="98" spans="2:15" ht="18.600000000000001" customHeight="1" x14ac:dyDescent="0.25">
      <c r="B98" s="116" t="s">
        <v>98</v>
      </c>
      <c r="C98" s="117"/>
      <c r="D98" s="117"/>
      <c r="E98" s="117"/>
      <c r="F98" s="117"/>
      <c r="G98" s="117"/>
      <c r="H98" s="118"/>
      <c r="I98" s="117"/>
      <c r="J98" s="117"/>
      <c r="K98" s="117"/>
      <c r="L98" s="117"/>
      <c r="M98" s="117"/>
      <c r="N98" s="117"/>
      <c r="O98" s="119"/>
    </row>
    <row r="99" spans="2:15" ht="17.100000000000001" customHeight="1" x14ac:dyDescent="0.25">
      <c r="B99" s="120" t="s">
        <v>653</v>
      </c>
      <c r="C99" s="117"/>
      <c r="D99" s="117"/>
      <c r="E99" s="117"/>
      <c r="F99" s="117"/>
      <c r="G99" s="117"/>
      <c r="H99" s="121"/>
      <c r="I99" s="117"/>
      <c r="J99" s="117"/>
      <c r="K99" s="117"/>
      <c r="L99" s="117"/>
      <c r="M99" s="117"/>
      <c r="N99" s="117"/>
      <c r="O99" s="119"/>
    </row>
    <row r="100" spans="2:15" x14ac:dyDescent="0.25">
      <c r="B100" s="131" t="s">
        <v>100</v>
      </c>
      <c r="C100" s="118"/>
      <c r="D100" s="132" t="s">
        <v>101</v>
      </c>
      <c r="E100" s="115"/>
      <c r="F100" s="26">
        <v>300000</v>
      </c>
      <c r="G100" s="27">
        <v>240000</v>
      </c>
      <c r="H100" s="6">
        <v>240000</v>
      </c>
      <c r="I100" s="88"/>
      <c r="J100" s="82">
        <v>60</v>
      </c>
      <c r="K100" s="103">
        <v>10</v>
      </c>
      <c r="L100" s="103">
        <v>10</v>
      </c>
      <c r="M100" s="114">
        <v>0</v>
      </c>
      <c r="N100" s="115"/>
      <c r="O100" s="85">
        <v>0</v>
      </c>
    </row>
    <row r="101" spans="2:15" x14ac:dyDescent="0.25">
      <c r="B101" s="125" t="s">
        <v>27</v>
      </c>
      <c r="C101" s="126"/>
      <c r="D101" s="126"/>
      <c r="E101" s="126"/>
      <c r="F101" s="17">
        <v>0</v>
      </c>
      <c r="G101" s="17">
        <v>0</v>
      </c>
      <c r="H101" s="9">
        <v>0</v>
      </c>
      <c r="I101" s="95" t="s">
        <v>14</v>
      </c>
      <c r="J101" s="86" t="s">
        <v>14</v>
      </c>
      <c r="K101" s="87" t="s">
        <v>14</v>
      </c>
      <c r="L101" s="87" t="s">
        <v>14</v>
      </c>
      <c r="M101" s="127" t="s">
        <v>14</v>
      </c>
      <c r="N101" s="128"/>
      <c r="O101" s="1" t="s">
        <v>14</v>
      </c>
    </row>
    <row r="102" spans="2:15" x14ac:dyDescent="0.25">
      <c r="B102" s="130" t="s">
        <v>28</v>
      </c>
      <c r="C102" s="118"/>
      <c r="D102" s="118"/>
      <c r="E102" s="118"/>
      <c r="F102" s="25">
        <f>F100</f>
        <v>300000</v>
      </c>
      <c r="G102" s="25">
        <f>G100</f>
        <v>240000</v>
      </c>
      <c r="H102" s="5">
        <f>H100</f>
        <v>240000</v>
      </c>
      <c r="I102" s="95" t="s">
        <v>14</v>
      </c>
      <c r="J102" s="87" t="s">
        <v>14</v>
      </c>
      <c r="K102" s="87" t="s">
        <v>14</v>
      </c>
      <c r="L102" s="87" t="s">
        <v>14</v>
      </c>
      <c r="M102" s="127" t="s">
        <v>14</v>
      </c>
      <c r="N102" s="128"/>
      <c r="O102" s="1" t="s">
        <v>14</v>
      </c>
    </row>
    <row r="103" spans="2:15" x14ac:dyDescent="0.25">
      <c r="B103" s="137" t="s">
        <v>654</v>
      </c>
      <c r="C103" s="138"/>
      <c r="D103" s="138"/>
      <c r="E103" s="138"/>
      <c r="F103" s="51">
        <f>SUM(F101:F102)</f>
        <v>300000</v>
      </c>
      <c r="G103" s="51">
        <f>SUM(G101:G102)</f>
        <v>240000</v>
      </c>
      <c r="H103" s="58">
        <f>SUM(H101:H102)</f>
        <v>240000</v>
      </c>
      <c r="I103" s="95" t="s">
        <v>14</v>
      </c>
      <c r="J103" s="87" t="s">
        <v>14</v>
      </c>
      <c r="K103" s="87" t="s">
        <v>14</v>
      </c>
      <c r="L103" s="87" t="s">
        <v>14</v>
      </c>
      <c r="M103" s="127" t="s">
        <v>14</v>
      </c>
      <c r="N103" s="128"/>
      <c r="O103" s="1" t="s">
        <v>14</v>
      </c>
    </row>
    <row r="104" spans="2:15" ht="17.100000000000001" customHeight="1" x14ac:dyDescent="0.25">
      <c r="B104" s="120" t="s">
        <v>99</v>
      </c>
      <c r="C104" s="117"/>
      <c r="D104" s="117"/>
      <c r="E104" s="117"/>
      <c r="F104" s="117"/>
      <c r="G104" s="117"/>
      <c r="H104" s="129"/>
      <c r="I104" s="117"/>
      <c r="J104" s="117"/>
      <c r="K104" s="117"/>
      <c r="L104" s="117"/>
      <c r="M104" s="117"/>
      <c r="N104" s="117"/>
      <c r="O104" s="119"/>
    </row>
    <row r="105" spans="2:15" x14ac:dyDescent="0.25">
      <c r="B105" s="131" t="s">
        <v>102</v>
      </c>
      <c r="C105" s="118"/>
      <c r="D105" s="132" t="s">
        <v>103</v>
      </c>
      <c r="E105" s="115"/>
      <c r="F105" s="26">
        <v>1400000</v>
      </c>
      <c r="G105" s="27">
        <v>1096000</v>
      </c>
      <c r="H105" s="101">
        <f>1076000-528000</f>
        <v>548000</v>
      </c>
      <c r="I105" s="88">
        <v>92</v>
      </c>
      <c r="J105" s="82">
        <v>105</v>
      </c>
      <c r="K105" s="103">
        <v>10</v>
      </c>
      <c r="L105" s="103">
        <v>10</v>
      </c>
      <c r="M105" s="114">
        <v>0</v>
      </c>
      <c r="N105" s="115"/>
      <c r="O105" s="85">
        <v>0</v>
      </c>
    </row>
    <row r="106" spans="2:15" x14ac:dyDescent="0.25">
      <c r="B106" s="110" t="s">
        <v>104</v>
      </c>
      <c r="C106" s="111"/>
      <c r="D106" s="112" t="s">
        <v>105</v>
      </c>
      <c r="E106" s="113"/>
      <c r="F106" s="13">
        <v>290000</v>
      </c>
      <c r="G106" s="16">
        <v>250000</v>
      </c>
      <c r="H106" s="7">
        <v>250000</v>
      </c>
      <c r="I106" s="88">
        <v>96</v>
      </c>
      <c r="J106" s="82">
        <v>95</v>
      </c>
      <c r="K106" s="103">
        <v>10</v>
      </c>
      <c r="L106" s="103">
        <v>10</v>
      </c>
      <c r="M106" s="114">
        <v>0</v>
      </c>
      <c r="N106" s="115"/>
      <c r="O106" s="85">
        <v>0</v>
      </c>
    </row>
    <row r="107" spans="2:15" x14ac:dyDescent="0.25">
      <c r="B107" s="125" t="s">
        <v>27</v>
      </c>
      <c r="C107" s="126"/>
      <c r="D107" s="126"/>
      <c r="E107" s="126"/>
      <c r="F107" s="17">
        <f>F106</f>
        <v>290000</v>
      </c>
      <c r="G107" s="18">
        <f>G106</f>
        <v>250000</v>
      </c>
      <c r="H107" s="9">
        <f>H106</f>
        <v>250000</v>
      </c>
      <c r="I107" s="92" t="s">
        <v>14</v>
      </c>
      <c r="J107" s="86" t="s">
        <v>14</v>
      </c>
      <c r="K107" s="87" t="s">
        <v>14</v>
      </c>
      <c r="L107" s="87" t="s">
        <v>14</v>
      </c>
      <c r="M107" s="127" t="s">
        <v>14</v>
      </c>
      <c r="N107" s="128"/>
      <c r="O107" s="1" t="s">
        <v>14</v>
      </c>
    </row>
    <row r="108" spans="2:15" x14ac:dyDescent="0.25">
      <c r="B108" s="130" t="s">
        <v>28</v>
      </c>
      <c r="C108" s="118"/>
      <c r="D108" s="118"/>
      <c r="E108" s="118"/>
      <c r="F108" s="25">
        <f>F105</f>
        <v>1400000</v>
      </c>
      <c r="G108" s="28">
        <f>G105</f>
        <v>1096000</v>
      </c>
      <c r="H108" s="5">
        <f>H105</f>
        <v>548000</v>
      </c>
      <c r="I108" s="95" t="s">
        <v>14</v>
      </c>
      <c r="J108" s="87" t="s">
        <v>14</v>
      </c>
      <c r="K108" s="87" t="s">
        <v>14</v>
      </c>
      <c r="L108" s="87" t="s">
        <v>14</v>
      </c>
      <c r="M108" s="127" t="s">
        <v>14</v>
      </c>
      <c r="N108" s="128"/>
      <c r="O108" s="1" t="s">
        <v>14</v>
      </c>
    </row>
    <row r="109" spans="2:15" x14ac:dyDescent="0.25">
      <c r="B109" s="137" t="s">
        <v>106</v>
      </c>
      <c r="C109" s="138"/>
      <c r="D109" s="138"/>
      <c r="E109" s="138"/>
      <c r="F109" s="51">
        <f>SUM(F107:F108)</f>
        <v>1690000</v>
      </c>
      <c r="G109" s="50">
        <f>SUM(G107:G108)</f>
        <v>1346000</v>
      </c>
      <c r="H109" s="58">
        <f>SUM(H107:H108)</f>
        <v>798000</v>
      </c>
      <c r="I109" s="95" t="s">
        <v>14</v>
      </c>
      <c r="J109" s="87" t="s">
        <v>14</v>
      </c>
      <c r="K109" s="87" t="s">
        <v>14</v>
      </c>
      <c r="L109" s="87" t="s">
        <v>14</v>
      </c>
      <c r="M109" s="127" t="s">
        <v>14</v>
      </c>
      <c r="N109" s="128"/>
      <c r="O109" s="1" t="s">
        <v>14</v>
      </c>
    </row>
    <row r="110" spans="2:15" ht="17.100000000000001" customHeight="1" x14ac:dyDescent="0.25">
      <c r="B110" s="120" t="s">
        <v>107</v>
      </c>
      <c r="C110" s="117"/>
      <c r="D110" s="117"/>
      <c r="E110" s="117"/>
      <c r="F110" s="117"/>
      <c r="G110" s="118"/>
      <c r="H110" s="129"/>
      <c r="I110" s="117"/>
      <c r="J110" s="117"/>
      <c r="K110" s="117"/>
      <c r="L110" s="117"/>
      <c r="M110" s="117"/>
      <c r="N110" s="117"/>
      <c r="O110" s="119"/>
    </row>
    <row r="111" spans="2:15" x14ac:dyDescent="0.25">
      <c r="B111" s="131" t="s">
        <v>108</v>
      </c>
      <c r="C111" s="118"/>
      <c r="D111" s="132" t="s">
        <v>109</v>
      </c>
      <c r="E111" s="115"/>
      <c r="F111" s="26">
        <v>630000</v>
      </c>
      <c r="G111" s="27">
        <v>380000</v>
      </c>
      <c r="H111" s="6">
        <v>380000</v>
      </c>
      <c r="I111" s="88">
        <v>106</v>
      </c>
      <c r="J111" s="82">
        <v>110</v>
      </c>
      <c r="K111" s="103">
        <v>10</v>
      </c>
      <c r="L111" s="103">
        <v>10</v>
      </c>
      <c r="M111" s="114">
        <v>0</v>
      </c>
      <c r="N111" s="115"/>
      <c r="O111" s="85">
        <v>0</v>
      </c>
    </row>
    <row r="112" spans="2:15" x14ac:dyDescent="0.25">
      <c r="B112" s="110" t="s">
        <v>110</v>
      </c>
      <c r="C112" s="111"/>
      <c r="D112" s="112" t="s">
        <v>111</v>
      </c>
      <c r="E112" s="113"/>
      <c r="F112" s="13">
        <v>300000</v>
      </c>
      <c r="G112" s="16">
        <v>255000</v>
      </c>
      <c r="H112" s="7">
        <v>255000</v>
      </c>
      <c r="I112" s="88">
        <v>81</v>
      </c>
      <c r="J112" s="82">
        <v>95</v>
      </c>
      <c r="K112" s="103">
        <v>10</v>
      </c>
      <c r="L112" s="103">
        <v>10</v>
      </c>
      <c r="M112" s="114">
        <v>0</v>
      </c>
      <c r="N112" s="115"/>
      <c r="O112" s="85">
        <v>0</v>
      </c>
    </row>
    <row r="113" spans="2:15" x14ac:dyDescent="0.25">
      <c r="B113" s="125" t="s">
        <v>27</v>
      </c>
      <c r="C113" s="126"/>
      <c r="D113" s="126"/>
      <c r="E113" s="126"/>
      <c r="F113" s="17">
        <f>F112</f>
        <v>300000</v>
      </c>
      <c r="G113" s="18">
        <f>G112</f>
        <v>255000</v>
      </c>
      <c r="H113" s="9">
        <f>H112</f>
        <v>255000</v>
      </c>
      <c r="I113" s="95" t="s">
        <v>14</v>
      </c>
      <c r="J113" s="86" t="s">
        <v>14</v>
      </c>
      <c r="K113" s="87" t="s">
        <v>14</v>
      </c>
      <c r="L113" s="87" t="s">
        <v>14</v>
      </c>
      <c r="M113" s="127" t="s">
        <v>14</v>
      </c>
      <c r="N113" s="128"/>
      <c r="O113" s="1" t="s">
        <v>14</v>
      </c>
    </row>
    <row r="114" spans="2:15" x14ac:dyDescent="0.25">
      <c r="B114" s="130" t="s">
        <v>28</v>
      </c>
      <c r="C114" s="118"/>
      <c r="D114" s="118"/>
      <c r="E114" s="118"/>
      <c r="F114" s="25">
        <f>F111</f>
        <v>630000</v>
      </c>
      <c r="G114" s="28">
        <f>G111</f>
        <v>380000</v>
      </c>
      <c r="H114" s="5">
        <f>H111</f>
        <v>380000</v>
      </c>
      <c r="I114" s="95" t="s">
        <v>14</v>
      </c>
      <c r="J114" s="87" t="s">
        <v>14</v>
      </c>
      <c r="K114" s="87" t="s">
        <v>14</v>
      </c>
      <c r="L114" s="87" t="s">
        <v>14</v>
      </c>
      <c r="M114" s="127" t="s">
        <v>14</v>
      </c>
      <c r="N114" s="128"/>
      <c r="O114" s="1" t="s">
        <v>14</v>
      </c>
    </row>
    <row r="115" spans="2:15" x14ac:dyDescent="0.25">
      <c r="B115" s="137" t="s">
        <v>112</v>
      </c>
      <c r="C115" s="138"/>
      <c r="D115" s="138"/>
      <c r="E115" s="138"/>
      <c r="F115" s="51">
        <f>SUM(F113:F114)</f>
        <v>930000</v>
      </c>
      <c r="G115" s="50">
        <f>SUM(G113:G114)</f>
        <v>635000</v>
      </c>
      <c r="H115" s="58">
        <f>SUM(H113:H114)</f>
        <v>635000</v>
      </c>
      <c r="I115" s="95" t="s">
        <v>14</v>
      </c>
      <c r="J115" s="87" t="s">
        <v>14</v>
      </c>
      <c r="K115" s="87" t="s">
        <v>14</v>
      </c>
      <c r="L115" s="87" t="s">
        <v>14</v>
      </c>
      <c r="M115" s="127" t="s">
        <v>14</v>
      </c>
      <c r="N115" s="128"/>
      <c r="O115" s="1" t="s">
        <v>14</v>
      </c>
    </row>
    <row r="116" spans="2:15" ht="17.100000000000001" customHeight="1" x14ac:dyDescent="0.25">
      <c r="B116" s="120" t="s">
        <v>113</v>
      </c>
      <c r="C116" s="117"/>
      <c r="D116" s="117"/>
      <c r="E116" s="117"/>
      <c r="F116" s="117"/>
      <c r="G116" s="118"/>
      <c r="H116" s="129"/>
      <c r="I116" s="117"/>
      <c r="J116" s="117"/>
      <c r="K116" s="117"/>
      <c r="L116" s="117"/>
      <c r="M116" s="117"/>
      <c r="N116" s="117"/>
      <c r="O116" s="119"/>
    </row>
    <row r="117" spans="2:15" x14ac:dyDescent="0.25">
      <c r="B117" s="131" t="s">
        <v>114</v>
      </c>
      <c r="C117" s="118"/>
      <c r="D117" s="132" t="s">
        <v>115</v>
      </c>
      <c r="E117" s="115"/>
      <c r="F117" s="26">
        <v>662000</v>
      </c>
      <c r="G117" s="29">
        <v>480000</v>
      </c>
      <c r="H117" s="8">
        <v>480000</v>
      </c>
      <c r="I117" s="88">
        <v>92</v>
      </c>
      <c r="J117" s="82">
        <v>90</v>
      </c>
      <c r="K117" s="103">
        <v>10</v>
      </c>
      <c r="L117" s="103">
        <v>10</v>
      </c>
      <c r="M117" s="114">
        <v>0</v>
      </c>
      <c r="N117" s="115"/>
      <c r="O117" s="85">
        <v>0</v>
      </c>
    </row>
    <row r="118" spans="2:15" x14ac:dyDescent="0.25">
      <c r="B118" s="125" t="s">
        <v>27</v>
      </c>
      <c r="C118" s="126"/>
      <c r="D118" s="126"/>
      <c r="E118" s="126"/>
      <c r="F118" s="17">
        <v>0</v>
      </c>
      <c r="G118" s="18">
        <v>0</v>
      </c>
      <c r="H118" s="9">
        <v>0</v>
      </c>
      <c r="I118" s="95" t="s">
        <v>14</v>
      </c>
      <c r="J118" s="86" t="s">
        <v>14</v>
      </c>
      <c r="K118" s="87" t="s">
        <v>14</v>
      </c>
      <c r="L118" s="87" t="s">
        <v>14</v>
      </c>
      <c r="M118" s="127" t="s">
        <v>14</v>
      </c>
      <c r="N118" s="128"/>
      <c r="O118" s="1" t="s">
        <v>14</v>
      </c>
    </row>
    <row r="119" spans="2:15" x14ac:dyDescent="0.25">
      <c r="B119" s="130" t="s">
        <v>28</v>
      </c>
      <c r="C119" s="118"/>
      <c r="D119" s="118"/>
      <c r="E119" s="118"/>
      <c r="F119" s="25">
        <f>F117</f>
        <v>662000</v>
      </c>
      <c r="G119" s="28">
        <f>G117</f>
        <v>480000</v>
      </c>
      <c r="H119" s="5">
        <f>H117</f>
        <v>480000</v>
      </c>
      <c r="I119" s="95" t="s">
        <v>14</v>
      </c>
      <c r="J119" s="87" t="s">
        <v>14</v>
      </c>
      <c r="K119" s="87" t="s">
        <v>14</v>
      </c>
      <c r="L119" s="87" t="s">
        <v>14</v>
      </c>
      <c r="M119" s="127" t="s">
        <v>14</v>
      </c>
      <c r="N119" s="128"/>
      <c r="O119" s="1" t="s">
        <v>14</v>
      </c>
    </row>
    <row r="120" spans="2:15" x14ac:dyDescent="0.25">
      <c r="B120" s="137" t="s">
        <v>116</v>
      </c>
      <c r="C120" s="138"/>
      <c r="D120" s="138"/>
      <c r="E120" s="138"/>
      <c r="F120" s="51">
        <f>SUM(F118:F119)</f>
        <v>662000</v>
      </c>
      <c r="G120" s="50">
        <f>SUM(G118:G119)</f>
        <v>480000</v>
      </c>
      <c r="H120" s="58">
        <f>SUM(H118:H119)</f>
        <v>480000</v>
      </c>
      <c r="I120" s="95" t="s">
        <v>14</v>
      </c>
      <c r="J120" s="87" t="s">
        <v>14</v>
      </c>
      <c r="K120" s="87" t="s">
        <v>14</v>
      </c>
      <c r="L120" s="87" t="s">
        <v>14</v>
      </c>
      <c r="M120" s="127" t="s">
        <v>14</v>
      </c>
      <c r="N120" s="128"/>
      <c r="O120" s="1" t="s">
        <v>14</v>
      </c>
    </row>
    <row r="121" spans="2:15" ht="17.100000000000001" customHeight="1" x14ac:dyDescent="0.25">
      <c r="B121" s="120" t="s">
        <v>117</v>
      </c>
      <c r="C121" s="117"/>
      <c r="D121" s="117"/>
      <c r="E121" s="117"/>
      <c r="F121" s="117"/>
      <c r="G121" s="118"/>
      <c r="H121" s="129"/>
      <c r="I121" s="117"/>
      <c r="J121" s="117"/>
      <c r="K121" s="117"/>
      <c r="L121" s="117"/>
      <c r="M121" s="117"/>
      <c r="N121" s="117"/>
      <c r="O121" s="119"/>
    </row>
    <row r="122" spans="2:15" x14ac:dyDescent="0.25">
      <c r="B122" s="131" t="s">
        <v>118</v>
      </c>
      <c r="C122" s="118"/>
      <c r="D122" s="132" t="s">
        <v>119</v>
      </c>
      <c r="E122" s="115"/>
      <c r="F122" s="26">
        <v>786252</v>
      </c>
      <c r="G122" s="27">
        <v>616000</v>
      </c>
      <c r="H122" s="6">
        <v>616000</v>
      </c>
      <c r="I122" s="88">
        <v>101</v>
      </c>
      <c r="J122" s="82">
        <v>100</v>
      </c>
      <c r="K122" s="103">
        <v>10</v>
      </c>
      <c r="L122" s="103">
        <v>10</v>
      </c>
      <c r="M122" s="114">
        <v>0</v>
      </c>
      <c r="N122" s="115"/>
      <c r="O122" s="85">
        <v>0</v>
      </c>
    </row>
    <row r="123" spans="2:15" x14ac:dyDescent="0.25">
      <c r="B123" s="125" t="s">
        <v>27</v>
      </c>
      <c r="C123" s="126"/>
      <c r="D123" s="126"/>
      <c r="E123" s="126"/>
      <c r="F123" s="17">
        <v>0</v>
      </c>
      <c r="G123" s="17">
        <v>0</v>
      </c>
      <c r="H123" s="9">
        <v>0</v>
      </c>
      <c r="I123" s="95" t="s">
        <v>14</v>
      </c>
      <c r="J123" s="86" t="s">
        <v>14</v>
      </c>
      <c r="K123" s="87" t="s">
        <v>14</v>
      </c>
      <c r="L123" s="87" t="s">
        <v>14</v>
      </c>
      <c r="M123" s="127" t="s">
        <v>14</v>
      </c>
      <c r="N123" s="128"/>
      <c r="O123" s="1" t="s">
        <v>14</v>
      </c>
    </row>
    <row r="124" spans="2:15" x14ac:dyDescent="0.25">
      <c r="B124" s="130" t="s">
        <v>28</v>
      </c>
      <c r="C124" s="118"/>
      <c r="D124" s="118"/>
      <c r="E124" s="118"/>
      <c r="F124" s="25">
        <f>F122</f>
        <v>786252</v>
      </c>
      <c r="G124" s="25">
        <f>G122</f>
        <v>616000</v>
      </c>
      <c r="H124" s="5">
        <f>H122</f>
        <v>616000</v>
      </c>
      <c r="I124" s="95" t="s">
        <v>14</v>
      </c>
      <c r="J124" s="87" t="s">
        <v>14</v>
      </c>
      <c r="K124" s="87" t="s">
        <v>14</v>
      </c>
      <c r="L124" s="87" t="s">
        <v>14</v>
      </c>
      <c r="M124" s="127" t="s">
        <v>14</v>
      </c>
      <c r="N124" s="128"/>
      <c r="O124" s="1" t="s">
        <v>14</v>
      </c>
    </row>
    <row r="125" spans="2:15" x14ac:dyDescent="0.25">
      <c r="B125" s="137" t="s">
        <v>120</v>
      </c>
      <c r="C125" s="138"/>
      <c r="D125" s="138"/>
      <c r="E125" s="138"/>
      <c r="F125" s="51">
        <f>SUM(F123:F124)</f>
        <v>786252</v>
      </c>
      <c r="G125" s="51">
        <f>SUM(G123:G124)</f>
        <v>616000</v>
      </c>
      <c r="H125" s="58">
        <f>SUM(H123:H124)</f>
        <v>616000</v>
      </c>
      <c r="I125" s="95" t="s">
        <v>14</v>
      </c>
      <c r="J125" s="87" t="s">
        <v>14</v>
      </c>
      <c r="K125" s="87" t="s">
        <v>14</v>
      </c>
      <c r="L125" s="87" t="s">
        <v>14</v>
      </c>
      <c r="M125" s="127" t="s">
        <v>14</v>
      </c>
      <c r="N125" s="128"/>
      <c r="O125" s="1" t="s">
        <v>14</v>
      </c>
    </row>
    <row r="126" spans="2:15" x14ac:dyDescent="0.25">
      <c r="B126" s="139" t="s">
        <v>689</v>
      </c>
      <c r="C126" s="140"/>
      <c r="D126" s="140"/>
      <c r="E126" s="140"/>
      <c r="F126" s="20">
        <f>SUM(F101,F107,F113,F118,F123)</f>
        <v>590000</v>
      </c>
      <c r="G126" s="20">
        <f t="shared" ref="G126:H126" si="9">SUM(G101,G107,G113,G118,G123)</f>
        <v>505000</v>
      </c>
      <c r="H126" s="54">
        <f t="shared" si="9"/>
        <v>505000</v>
      </c>
      <c r="I126" s="95" t="s">
        <v>14</v>
      </c>
      <c r="J126" s="87" t="s">
        <v>14</v>
      </c>
      <c r="K126" s="87" t="s">
        <v>14</v>
      </c>
      <c r="L126" s="87" t="s">
        <v>14</v>
      </c>
      <c r="M126" s="127" t="s">
        <v>14</v>
      </c>
      <c r="N126" s="128"/>
      <c r="O126" s="1" t="s">
        <v>14</v>
      </c>
    </row>
    <row r="127" spans="2:15" x14ac:dyDescent="0.25">
      <c r="B127" s="141" t="s">
        <v>688</v>
      </c>
      <c r="C127" s="134"/>
      <c r="D127" s="134"/>
      <c r="E127" s="134"/>
      <c r="F127" s="57">
        <f t="shared" ref="F127:H128" si="10">SUM(F102,F108,F114,F119,F124)</f>
        <v>3778252</v>
      </c>
      <c r="G127" s="57">
        <f t="shared" si="10"/>
        <v>2812000</v>
      </c>
      <c r="H127" s="64">
        <f t="shared" si="10"/>
        <v>2264000</v>
      </c>
      <c r="I127" s="95" t="s">
        <v>14</v>
      </c>
      <c r="J127" s="87" t="s">
        <v>14</v>
      </c>
      <c r="K127" s="87" t="s">
        <v>14</v>
      </c>
      <c r="L127" s="87" t="s">
        <v>14</v>
      </c>
      <c r="M127" s="127" t="s">
        <v>14</v>
      </c>
      <c r="N127" s="128"/>
      <c r="O127" s="1" t="s">
        <v>14</v>
      </c>
    </row>
    <row r="128" spans="2:15" x14ac:dyDescent="0.25">
      <c r="B128" s="135" t="s">
        <v>121</v>
      </c>
      <c r="C128" s="136"/>
      <c r="D128" s="136"/>
      <c r="E128" s="136"/>
      <c r="F128" s="49">
        <f t="shared" si="10"/>
        <v>4368252</v>
      </c>
      <c r="G128" s="49">
        <f t="shared" si="10"/>
        <v>3317000</v>
      </c>
      <c r="H128" s="59">
        <f t="shared" si="10"/>
        <v>2769000</v>
      </c>
      <c r="I128" s="95" t="s">
        <v>14</v>
      </c>
      <c r="J128" s="87" t="s">
        <v>14</v>
      </c>
      <c r="K128" s="87" t="s">
        <v>14</v>
      </c>
      <c r="L128" s="87" t="s">
        <v>14</v>
      </c>
      <c r="M128" s="127" t="s">
        <v>14</v>
      </c>
      <c r="N128" s="128"/>
      <c r="O128" s="1" t="s">
        <v>14</v>
      </c>
    </row>
    <row r="129" spans="2:15" ht="18.600000000000001" customHeight="1" x14ac:dyDescent="0.25">
      <c r="B129" s="116" t="s">
        <v>122</v>
      </c>
      <c r="C129" s="117"/>
      <c r="D129" s="117"/>
      <c r="E129" s="117"/>
      <c r="F129" s="117"/>
      <c r="G129" s="117"/>
      <c r="H129" s="118"/>
      <c r="I129" s="117"/>
      <c r="J129" s="117"/>
      <c r="K129" s="117"/>
      <c r="L129" s="117"/>
      <c r="M129" s="117"/>
      <c r="N129" s="117"/>
      <c r="O129" s="119"/>
    </row>
    <row r="130" spans="2:15" ht="17.100000000000001" customHeight="1" x14ac:dyDescent="0.25">
      <c r="B130" s="120" t="s">
        <v>655</v>
      </c>
      <c r="C130" s="117"/>
      <c r="D130" s="117"/>
      <c r="E130" s="117"/>
      <c r="F130" s="117"/>
      <c r="G130" s="117"/>
      <c r="H130" s="121"/>
      <c r="I130" s="117"/>
      <c r="J130" s="117"/>
      <c r="K130" s="117"/>
      <c r="L130" s="117"/>
      <c r="M130" s="117"/>
      <c r="N130" s="117"/>
      <c r="O130" s="119"/>
    </row>
    <row r="131" spans="2:15" x14ac:dyDescent="0.25">
      <c r="B131" s="131" t="s">
        <v>134</v>
      </c>
      <c r="C131" s="118"/>
      <c r="D131" s="132" t="s">
        <v>135</v>
      </c>
      <c r="E131" s="115"/>
      <c r="F131" s="26">
        <v>228600</v>
      </c>
      <c r="G131" s="27">
        <v>192000</v>
      </c>
      <c r="H131" s="6">
        <v>192000</v>
      </c>
      <c r="I131" s="88"/>
      <c r="J131" s="82">
        <v>85</v>
      </c>
      <c r="K131" s="103">
        <v>10</v>
      </c>
      <c r="L131" s="103">
        <v>10</v>
      </c>
      <c r="M131" s="114">
        <v>0</v>
      </c>
      <c r="N131" s="115"/>
      <c r="O131" s="85">
        <v>0</v>
      </c>
    </row>
    <row r="132" spans="2:15" x14ac:dyDescent="0.25">
      <c r="B132" s="125" t="s">
        <v>27</v>
      </c>
      <c r="C132" s="126"/>
      <c r="D132" s="126"/>
      <c r="E132" s="126"/>
      <c r="F132" s="17">
        <v>0</v>
      </c>
      <c r="G132" s="17">
        <v>0</v>
      </c>
      <c r="H132" s="9">
        <v>0</v>
      </c>
      <c r="I132" s="95" t="s">
        <v>14</v>
      </c>
      <c r="J132" s="86" t="s">
        <v>14</v>
      </c>
      <c r="K132" s="87" t="s">
        <v>14</v>
      </c>
      <c r="L132" s="87" t="s">
        <v>14</v>
      </c>
      <c r="M132" s="127" t="s">
        <v>14</v>
      </c>
      <c r="N132" s="128"/>
      <c r="O132" s="1" t="s">
        <v>14</v>
      </c>
    </row>
    <row r="133" spans="2:15" x14ac:dyDescent="0.25">
      <c r="B133" s="130" t="s">
        <v>28</v>
      </c>
      <c r="C133" s="118"/>
      <c r="D133" s="118"/>
      <c r="E133" s="118"/>
      <c r="F133" s="25">
        <f>F131</f>
        <v>228600</v>
      </c>
      <c r="G133" s="25">
        <f>G131</f>
        <v>192000</v>
      </c>
      <c r="H133" s="5">
        <f>H131</f>
        <v>192000</v>
      </c>
      <c r="I133" s="95" t="s">
        <v>14</v>
      </c>
      <c r="J133" s="87" t="s">
        <v>14</v>
      </c>
      <c r="K133" s="87" t="s">
        <v>14</v>
      </c>
      <c r="L133" s="87" t="s">
        <v>14</v>
      </c>
      <c r="M133" s="127" t="s">
        <v>14</v>
      </c>
      <c r="N133" s="128"/>
      <c r="O133" s="1" t="s">
        <v>14</v>
      </c>
    </row>
    <row r="134" spans="2:15" x14ac:dyDescent="0.25">
      <c r="B134" s="137" t="s">
        <v>656</v>
      </c>
      <c r="C134" s="138"/>
      <c r="D134" s="138"/>
      <c r="E134" s="138"/>
      <c r="F134" s="51">
        <f>SUM(F132,F133)</f>
        <v>228600</v>
      </c>
      <c r="G134" s="51">
        <f>SUM(G132:G133)</f>
        <v>192000</v>
      </c>
      <c r="H134" s="58">
        <f>SUM(H132:H133)</f>
        <v>192000</v>
      </c>
      <c r="I134" s="93" t="s">
        <v>14</v>
      </c>
      <c r="J134" s="87" t="s">
        <v>14</v>
      </c>
      <c r="K134" s="87" t="s">
        <v>14</v>
      </c>
      <c r="L134" s="87" t="s">
        <v>14</v>
      </c>
      <c r="M134" s="127" t="s">
        <v>14</v>
      </c>
      <c r="N134" s="128"/>
      <c r="O134" s="1" t="s">
        <v>14</v>
      </c>
    </row>
    <row r="135" spans="2:15" ht="17.100000000000001" customHeight="1" x14ac:dyDescent="0.25">
      <c r="B135" s="120" t="s">
        <v>123</v>
      </c>
      <c r="C135" s="117"/>
      <c r="D135" s="117"/>
      <c r="E135" s="117"/>
      <c r="F135" s="117"/>
      <c r="G135" s="117"/>
      <c r="H135" s="129"/>
      <c r="I135" s="117"/>
      <c r="J135" s="117"/>
      <c r="K135" s="117"/>
      <c r="L135" s="117"/>
      <c r="M135" s="117"/>
      <c r="N135" s="117"/>
      <c r="O135" s="119"/>
    </row>
    <row r="136" spans="2:15" x14ac:dyDescent="0.25">
      <c r="B136" s="131" t="s">
        <v>124</v>
      </c>
      <c r="C136" s="118"/>
      <c r="D136" s="132" t="s">
        <v>125</v>
      </c>
      <c r="E136" s="115"/>
      <c r="F136" s="30">
        <v>22780</v>
      </c>
      <c r="G136" s="31">
        <v>19585</v>
      </c>
      <c r="H136" s="6">
        <v>19585</v>
      </c>
      <c r="I136" s="95">
        <v>93.7</v>
      </c>
      <c r="J136" s="82">
        <v>85</v>
      </c>
      <c r="K136" s="103">
        <v>10</v>
      </c>
      <c r="L136" s="103">
        <v>10</v>
      </c>
      <c r="M136" s="114">
        <v>0</v>
      </c>
      <c r="N136" s="115"/>
      <c r="O136" s="85">
        <v>0</v>
      </c>
    </row>
    <row r="137" spans="2:15" x14ac:dyDescent="0.25">
      <c r="B137" s="142" t="s">
        <v>126</v>
      </c>
      <c r="C137" s="143"/>
      <c r="D137" s="144" t="s">
        <v>127</v>
      </c>
      <c r="E137" s="145"/>
      <c r="F137" s="11">
        <v>419221</v>
      </c>
      <c r="G137" s="12">
        <v>350000</v>
      </c>
      <c r="H137" s="4">
        <v>0</v>
      </c>
      <c r="I137" s="98">
        <v>95.3</v>
      </c>
      <c r="J137" s="88">
        <v>90</v>
      </c>
      <c r="K137" s="103">
        <v>10</v>
      </c>
      <c r="L137" s="103">
        <v>10</v>
      </c>
      <c r="M137" s="114">
        <v>0</v>
      </c>
      <c r="N137" s="115"/>
      <c r="O137" s="85">
        <v>0</v>
      </c>
    </row>
    <row r="138" spans="2:15" x14ac:dyDescent="0.25">
      <c r="B138" s="125" t="s">
        <v>27</v>
      </c>
      <c r="C138" s="126"/>
      <c r="D138" s="126"/>
      <c r="E138" s="126"/>
      <c r="F138" s="17">
        <f>F137</f>
        <v>419221</v>
      </c>
      <c r="G138" s="17">
        <f t="shared" ref="G138:H138" si="11">G137</f>
        <v>350000</v>
      </c>
      <c r="H138" s="9">
        <f t="shared" si="11"/>
        <v>0</v>
      </c>
      <c r="I138" s="95" t="s">
        <v>14</v>
      </c>
      <c r="J138" s="86" t="s">
        <v>14</v>
      </c>
      <c r="K138" s="87" t="s">
        <v>14</v>
      </c>
      <c r="L138" s="87" t="s">
        <v>14</v>
      </c>
      <c r="M138" s="127" t="s">
        <v>14</v>
      </c>
      <c r="N138" s="128"/>
      <c r="O138" s="1" t="s">
        <v>14</v>
      </c>
    </row>
    <row r="139" spans="2:15" x14ac:dyDescent="0.25">
      <c r="B139" s="130" t="s">
        <v>28</v>
      </c>
      <c r="C139" s="118"/>
      <c r="D139" s="118"/>
      <c r="E139" s="118"/>
      <c r="F139" s="25">
        <f>F136</f>
        <v>22780</v>
      </c>
      <c r="G139" s="25">
        <f t="shared" ref="G139:H139" si="12">G136</f>
        <v>19585</v>
      </c>
      <c r="H139" s="5">
        <f t="shared" si="12"/>
        <v>19585</v>
      </c>
      <c r="I139" s="95" t="s">
        <v>14</v>
      </c>
      <c r="J139" s="87" t="s">
        <v>14</v>
      </c>
      <c r="K139" s="87" t="s">
        <v>14</v>
      </c>
      <c r="L139" s="87" t="s">
        <v>14</v>
      </c>
      <c r="M139" s="127" t="s">
        <v>14</v>
      </c>
      <c r="N139" s="128"/>
      <c r="O139" s="1" t="s">
        <v>14</v>
      </c>
    </row>
    <row r="140" spans="2:15" x14ac:dyDescent="0.25">
      <c r="B140" s="137" t="s">
        <v>128</v>
      </c>
      <c r="C140" s="138"/>
      <c r="D140" s="138"/>
      <c r="E140" s="138"/>
      <c r="F140" s="51">
        <f>SUM(F138:F139)</f>
        <v>442001</v>
      </c>
      <c r="G140" s="51">
        <f t="shared" ref="G140:H140" si="13">SUM(G138:G139)</f>
        <v>369585</v>
      </c>
      <c r="H140" s="58">
        <f t="shared" si="13"/>
        <v>19585</v>
      </c>
      <c r="I140" s="95" t="s">
        <v>14</v>
      </c>
      <c r="J140" s="87" t="s">
        <v>14</v>
      </c>
      <c r="K140" s="87" t="s">
        <v>14</v>
      </c>
      <c r="L140" s="87" t="s">
        <v>14</v>
      </c>
      <c r="M140" s="127" t="s">
        <v>14</v>
      </c>
      <c r="N140" s="128"/>
      <c r="O140" s="1" t="s">
        <v>14</v>
      </c>
    </row>
    <row r="141" spans="2:15" ht="17.100000000000001" customHeight="1" x14ac:dyDescent="0.25">
      <c r="B141" s="120" t="s">
        <v>129</v>
      </c>
      <c r="C141" s="117"/>
      <c r="D141" s="117"/>
      <c r="E141" s="117"/>
      <c r="F141" s="117"/>
      <c r="G141" s="117"/>
      <c r="H141" s="129"/>
      <c r="I141" s="117"/>
      <c r="J141" s="117"/>
      <c r="K141" s="117"/>
      <c r="L141" s="117"/>
      <c r="M141" s="117"/>
      <c r="N141" s="117"/>
      <c r="O141" s="119"/>
    </row>
    <row r="142" spans="2:15" x14ac:dyDescent="0.25">
      <c r="B142" s="131" t="s">
        <v>130</v>
      </c>
      <c r="C142" s="118"/>
      <c r="D142" s="132" t="s">
        <v>131</v>
      </c>
      <c r="E142" s="115"/>
      <c r="F142" s="26">
        <v>570000</v>
      </c>
      <c r="G142" s="27">
        <v>500000</v>
      </c>
      <c r="H142" s="6">
        <v>0</v>
      </c>
      <c r="I142" s="88"/>
      <c r="J142" s="82" t="s">
        <v>14</v>
      </c>
      <c r="K142" s="103">
        <v>10</v>
      </c>
      <c r="L142" s="103">
        <v>10</v>
      </c>
      <c r="M142" s="114">
        <v>0</v>
      </c>
      <c r="N142" s="115"/>
      <c r="O142" s="85">
        <v>0</v>
      </c>
    </row>
    <row r="143" spans="2:15" x14ac:dyDescent="0.25">
      <c r="B143" s="142" t="s">
        <v>132</v>
      </c>
      <c r="C143" s="143"/>
      <c r="D143" s="144" t="s">
        <v>133</v>
      </c>
      <c r="E143" s="145"/>
      <c r="F143" s="13">
        <v>515000</v>
      </c>
      <c r="G143" s="14">
        <v>420000</v>
      </c>
      <c r="H143" s="4">
        <v>0</v>
      </c>
      <c r="I143" s="88"/>
      <c r="J143" s="82" t="s">
        <v>14</v>
      </c>
      <c r="K143" s="103">
        <v>10</v>
      </c>
      <c r="L143" s="103">
        <v>10</v>
      </c>
      <c r="M143" s="114">
        <v>0</v>
      </c>
      <c r="N143" s="115"/>
      <c r="O143" s="85">
        <v>0</v>
      </c>
    </row>
    <row r="144" spans="2:15" x14ac:dyDescent="0.25">
      <c r="B144" s="125" t="s">
        <v>27</v>
      </c>
      <c r="C144" s="126"/>
      <c r="D144" s="126"/>
      <c r="E144" s="126"/>
      <c r="F144" s="17">
        <f>F143</f>
        <v>515000</v>
      </c>
      <c r="G144" s="17">
        <f>G143</f>
        <v>420000</v>
      </c>
      <c r="H144" s="9">
        <f>H143</f>
        <v>0</v>
      </c>
      <c r="I144" s="95" t="s">
        <v>14</v>
      </c>
      <c r="J144" s="86" t="s">
        <v>14</v>
      </c>
      <c r="K144" s="87" t="s">
        <v>14</v>
      </c>
      <c r="L144" s="87" t="s">
        <v>14</v>
      </c>
      <c r="M144" s="127" t="s">
        <v>14</v>
      </c>
      <c r="N144" s="128"/>
      <c r="O144" s="1" t="s">
        <v>14</v>
      </c>
    </row>
    <row r="145" spans="2:15" x14ac:dyDescent="0.25">
      <c r="B145" s="130" t="s">
        <v>28</v>
      </c>
      <c r="C145" s="118"/>
      <c r="D145" s="118"/>
      <c r="E145" s="118"/>
      <c r="F145" s="25">
        <f>F142</f>
        <v>570000</v>
      </c>
      <c r="G145" s="25">
        <f>G142</f>
        <v>500000</v>
      </c>
      <c r="H145" s="5">
        <f>H142</f>
        <v>0</v>
      </c>
      <c r="I145" s="95" t="s">
        <v>14</v>
      </c>
      <c r="J145" s="87" t="s">
        <v>14</v>
      </c>
      <c r="K145" s="87" t="s">
        <v>14</v>
      </c>
      <c r="L145" s="87" t="s">
        <v>14</v>
      </c>
      <c r="M145" s="127" t="s">
        <v>14</v>
      </c>
      <c r="N145" s="128"/>
      <c r="O145" s="1" t="s">
        <v>14</v>
      </c>
    </row>
    <row r="146" spans="2:15" x14ac:dyDescent="0.25">
      <c r="B146" s="137" t="s">
        <v>136</v>
      </c>
      <c r="C146" s="138"/>
      <c r="D146" s="138"/>
      <c r="E146" s="138"/>
      <c r="F146" s="51">
        <f>SUM(F144:F145)</f>
        <v>1085000</v>
      </c>
      <c r="G146" s="51">
        <f>SUM(G144:G145)</f>
        <v>920000</v>
      </c>
      <c r="H146" s="58">
        <f>SUM(H144:H145)</f>
        <v>0</v>
      </c>
      <c r="I146" s="95" t="s">
        <v>14</v>
      </c>
      <c r="J146" s="87" t="s">
        <v>14</v>
      </c>
      <c r="K146" s="87" t="s">
        <v>14</v>
      </c>
      <c r="L146" s="87" t="s">
        <v>14</v>
      </c>
      <c r="M146" s="127" t="s">
        <v>14</v>
      </c>
      <c r="N146" s="128"/>
      <c r="O146" s="1" t="s">
        <v>14</v>
      </c>
    </row>
    <row r="147" spans="2:15" ht="17.100000000000001" customHeight="1" x14ac:dyDescent="0.25">
      <c r="B147" s="120" t="s">
        <v>137</v>
      </c>
      <c r="C147" s="117"/>
      <c r="D147" s="117"/>
      <c r="E147" s="117"/>
      <c r="F147" s="117"/>
      <c r="G147" s="117"/>
      <c r="H147" s="129"/>
      <c r="I147" s="117"/>
      <c r="J147" s="117"/>
      <c r="K147" s="117"/>
      <c r="L147" s="117"/>
      <c r="M147" s="117"/>
      <c r="N147" s="117"/>
      <c r="O147" s="119"/>
    </row>
    <row r="148" spans="2:15" x14ac:dyDescent="0.25">
      <c r="B148" s="142" t="s">
        <v>138</v>
      </c>
      <c r="C148" s="143"/>
      <c r="D148" s="144" t="s">
        <v>139</v>
      </c>
      <c r="E148" s="145"/>
      <c r="F148" s="11">
        <v>408529</v>
      </c>
      <c r="G148" s="12">
        <v>350000</v>
      </c>
      <c r="H148" s="4">
        <v>0</v>
      </c>
      <c r="I148" s="88">
        <v>58</v>
      </c>
      <c r="J148" s="82">
        <v>45</v>
      </c>
      <c r="K148" s="103">
        <v>10</v>
      </c>
      <c r="L148" s="103">
        <v>10</v>
      </c>
      <c r="M148" s="114">
        <v>0</v>
      </c>
      <c r="N148" s="115"/>
      <c r="O148" s="85">
        <v>0</v>
      </c>
    </row>
    <row r="149" spans="2:15" x14ac:dyDescent="0.25">
      <c r="B149" s="125" t="s">
        <v>27</v>
      </c>
      <c r="C149" s="126"/>
      <c r="D149" s="126"/>
      <c r="E149" s="126"/>
      <c r="F149" s="17">
        <f>F148</f>
        <v>408529</v>
      </c>
      <c r="G149" s="17">
        <f>G148</f>
        <v>350000</v>
      </c>
      <c r="H149" s="9">
        <f>H148</f>
        <v>0</v>
      </c>
      <c r="I149" s="95" t="s">
        <v>14</v>
      </c>
      <c r="J149" s="86" t="s">
        <v>14</v>
      </c>
      <c r="K149" s="87" t="s">
        <v>14</v>
      </c>
      <c r="L149" s="87" t="s">
        <v>14</v>
      </c>
      <c r="M149" s="127" t="s">
        <v>14</v>
      </c>
      <c r="N149" s="128"/>
      <c r="O149" s="1" t="s">
        <v>14</v>
      </c>
    </row>
    <row r="150" spans="2:15" x14ac:dyDescent="0.25">
      <c r="B150" s="130" t="s">
        <v>28</v>
      </c>
      <c r="C150" s="118"/>
      <c r="D150" s="118"/>
      <c r="E150" s="118"/>
      <c r="F150" s="25">
        <v>0</v>
      </c>
      <c r="G150" s="25">
        <v>0</v>
      </c>
      <c r="H150" s="5">
        <v>0</v>
      </c>
      <c r="I150" s="95" t="s">
        <v>14</v>
      </c>
      <c r="J150" s="87" t="s">
        <v>14</v>
      </c>
      <c r="K150" s="87" t="s">
        <v>14</v>
      </c>
      <c r="L150" s="87" t="s">
        <v>14</v>
      </c>
      <c r="M150" s="127" t="s">
        <v>14</v>
      </c>
      <c r="N150" s="128"/>
      <c r="O150" s="1" t="s">
        <v>14</v>
      </c>
    </row>
    <row r="151" spans="2:15" x14ac:dyDescent="0.25">
      <c r="B151" s="137" t="s">
        <v>140</v>
      </c>
      <c r="C151" s="138"/>
      <c r="D151" s="138"/>
      <c r="E151" s="138"/>
      <c r="F151" s="51">
        <f>SUM(F149:F150)</f>
        <v>408529</v>
      </c>
      <c r="G151" s="51">
        <f>SUM(G149:G150)</f>
        <v>350000</v>
      </c>
      <c r="H151" s="58">
        <f>SUM(H149:H150)</f>
        <v>0</v>
      </c>
      <c r="I151" s="95" t="s">
        <v>14</v>
      </c>
      <c r="J151" s="87" t="s">
        <v>14</v>
      </c>
      <c r="K151" s="87" t="s">
        <v>14</v>
      </c>
      <c r="L151" s="87" t="s">
        <v>14</v>
      </c>
      <c r="M151" s="127" t="s">
        <v>14</v>
      </c>
      <c r="N151" s="128"/>
      <c r="O151" s="1" t="s">
        <v>14</v>
      </c>
    </row>
    <row r="152" spans="2:15" ht="17.100000000000001" customHeight="1" x14ac:dyDescent="0.25">
      <c r="B152" s="120" t="s">
        <v>141</v>
      </c>
      <c r="C152" s="117"/>
      <c r="D152" s="117"/>
      <c r="E152" s="117"/>
      <c r="F152" s="117"/>
      <c r="G152" s="117"/>
      <c r="H152" s="129"/>
      <c r="I152" s="117"/>
      <c r="J152" s="117"/>
      <c r="K152" s="117"/>
      <c r="L152" s="117"/>
      <c r="M152" s="117"/>
      <c r="N152" s="117"/>
      <c r="O152" s="119"/>
    </row>
    <row r="153" spans="2:15" x14ac:dyDescent="0.25">
      <c r="B153" s="142" t="s">
        <v>142</v>
      </c>
      <c r="C153" s="143"/>
      <c r="D153" s="144" t="s">
        <v>143</v>
      </c>
      <c r="E153" s="145"/>
      <c r="F153" s="11">
        <v>1245483</v>
      </c>
      <c r="G153" s="12">
        <v>350000</v>
      </c>
      <c r="H153" s="4">
        <v>0</v>
      </c>
      <c r="I153" s="88">
        <v>94.7</v>
      </c>
      <c r="J153" s="82">
        <v>45</v>
      </c>
      <c r="K153" s="103">
        <v>10</v>
      </c>
      <c r="L153" s="103">
        <v>10</v>
      </c>
      <c r="M153" s="114">
        <v>0</v>
      </c>
      <c r="N153" s="115"/>
      <c r="O153" s="85">
        <v>0</v>
      </c>
    </row>
    <row r="154" spans="2:15" x14ac:dyDescent="0.25">
      <c r="B154" s="125" t="s">
        <v>27</v>
      </c>
      <c r="C154" s="126"/>
      <c r="D154" s="126"/>
      <c r="E154" s="126"/>
      <c r="F154" s="17">
        <f>F153</f>
        <v>1245483</v>
      </c>
      <c r="G154" s="17">
        <f>G153</f>
        <v>350000</v>
      </c>
      <c r="H154" s="9">
        <f>H153</f>
        <v>0</v>
      </c>
      <c r="I154" s="95" t="s">
        <v>14</v>
      </c>
      <c r="J154" s="86" t="s">
        <v>14</v>
      </c>
      <c r="K154" s="87" t="s">
        <v>14</v>
      </c>
      <c r="L154" s="87" t="s">
        <v>14</v>
      </c>
      <c r="M154" s="127" t="s">
        <v>14</v>
      </c>
      <c r="N154" s="128"/>
      <c r="O154" s="1" t="s">
        <v>14</v>
      </c>
    </row>
    <row r="155" spans="2:15" x14ac:dyDescent="0.25">
      <c r="B155" s="130" t="s">
        <v>28</v>
      </c>
      <c r="C155" s="118"/>
      <c r="D155" s="118"/>
      <c r="E155" s="118"/>
      <c r="F155" s="25">
        <v>0</v>
      </c>
      <c r="G155" s="25">
        <v>0</v>
      </c>
      <c r="H155" s="5">
        <v>0</v>
      </c>
      <c r="I155" s="95" t="s">
        <v>14</v>
      </c>
      <c r="J155" s="87" t="s">
        <v>14</v>
      </c>
      <c r="K155" s="87" t="s">
        <v>14</v>
      </c>
      <c r="L155" s="87" t="s">
        <v>14</v>
      </c>
      <c r="M155" s="127" t="s">
        <v>14</v>
      </c>
      <c r="N155" s="128"/>
      <c r="O155" s="1" t="s">
        <v>14</v>
      </c>
    </row>
    <row r="156" spans="2:15" x14ac:dyDescent="0.25">
      <c r="B156" s="137" t="s">
        <v>144</v>
      </c>
      <c r="C156" s="138"/>
      <c r="D156" s="138"/>
      <c r="E156" s="138"/>
      <c r="F156" s="51">
        <f>SUM(F154:F155)</f>
        <v>1245483</v>
      </c>
      <c r="G156" s="51">
        <f>SUM(G154:G155)</f>
        <v>350000</v>
      </c>
      <c r="H156" s="58">
        <f>SUM(H154:H155)</f>
        <v>0</v>
      </c>
      <c r="I156" s="95" t="s">
        <v>14</v>
      </c>
      <c r="J156" s="87" t="s">
        <v>14</v>
      </c>
      <c r="K156" s="87" t="s">
        <v>14</v>
      </c>
      <c r="L156" s="87" t="s">
        <v>14</v>
      </c>
      <c r="M156" s="127" t="s">
        <v>14</v>
      </c>
      <c r="N156" s="128"/>
      <c r="O156" s="1" t="s">
        <v>14</v>
      </c>
    </row>
    <row r="157" spans="2:15" x14ac:dyDescent="0.25">
      <c r="B157" s="139" t="s">
        <v>27</v>
      </c>
      <c r="C157" s="140"/>
      <c r="D157" s="140"/>
      <c r="E157" s="140"/>
      <c r="F157" s="20">
        <f>SUM(F132,F138,F144,F149,F154)</f>
        <v>2588233</v>
      </c>
      <c r="G157" s="20">
        <f t="shared" ref="G157:H157" si="14">SUM(G132,G138,G144,G149,G154)</f>
        <v>1470000</v>
      </c>
      <c r="H157" s="54">
        <f t="shared" si="14"/>
        <v>0</v>
      </c>
      <c r="I157" s="95" t="s">
        <v>14</v>
      </c>
      <c r="J157" s="87" t="s">
        <v>14</v>
      </c>
      <c r="K157" s="87" t="s">
        <v>14</v>
      </c>
      <c r="L157" s="87" t="s">
        <v>14</v>
      </c>
      <c r="M157" s="127" t="s">
        <v>14</v>
      </c>
      <c r="N157" s="128"/>
      <c r="O157" s="1" t="s">
        <v>14</v>
      </c>
    </row>
    <row r="158" spans="2:15" x14ac:dyDescent="0.25">
      <c r="B158" s="133" t="s">
        <v>28</v>
      </c>
      <c r="C158" s="134"/>
      <c r="D158" s="134"/>
      <c r="E158" s="134"/>
      <c r="F158" s="56">
        <f t="shared" ref="F158:H159" si="15">SUM(F133,F139,F145,F150,F155)</f>
        <v>821380</v>
      </c>
      <c r="G158" s="56">
        <f t="shared" si="15"/>
        <v>711585</v>
      </c>
      <c r="H158" s="63">
        <f t="shared" si="15"/>
        <v>211585</v>
      </c>
      <c r="I158" s="95" t="s">
        <v>14</v>
      </c>
      <c r="J158" s="87" t="s">
        <v>14</v>
      </c>
      <c r="K158" s="87" t="s">
        <v>14</v>
      </c>
      <c r="L158" s="87" t="s">
        <v>14</v>
      </c>
      <c r="M158" s="127" t="s">
        <v>14</v>
      </c>
      <c r="N158" s="128"/>
      <c r="O158" s="1" t="s">
        <v>14</v>
      </c>
    </row>
    <row r="159" spans="2:15" x14ac:dyDescent="0.25">
      <c r="B159" s="135" t="s">
        <v>145</v>
      </c>
      <c r="C159" s="136"/>
      <c r="D159" s="136"/>
      <c r="E159" s="136"/>
      <c r="F159" s="49">
        <f t="shared" si="15"/>
        <v>3409613</v>
      </c>
      <c r="G159" s="49">
        <f t="shared" si="15"/>
        <v>2181585</v>
      </c>
      <c r="H159" s="59">
        <f t="shared" si="15"/>
        <v>211585</v>
      </c>
      <c r="I159" s="95" t="s">
        <v>14</v>
      </c>
      <c r="J159" s="87" t="s">
        <v>14</v>
      </c>
      <c r="K159" s="87" t="s">
        <v>14</v>
      </c>
      <c r="L159" s="87" t="s">
        <v>14</v>
      </c>
      <c r="M159" s="127" t="s">
        <v>14</v>
      </c>
      <c r="N159" s="128"/>
      <c r="O159" s="1" t="s">
        <v>14</v>
      </c>
    </row>
    <row r="160" spans="2:15" ht="18.600000000000001" customHeight="1" x14ac:dyDescent="0.25">
      <c r="B160" s="116" t="s">
        <v>146</v>
      </c>
      <c r="C160" s="117"/>
      <c r="D160" s="117"/>
      <c r="E160" s="117"/>
      <c r="F160" s="117"/>
      <c r="G160" s="117"/>
      <c r="H160" s="118"/>
      <c r="I160" s="117"/>
      <c r="J160" s="117"/>
      <c r="K160" s="117"/>
      <c r="L160" s="117"/>
      <c r="M160" s="117"/>
      <c r="N160" s="117"/>
      <c r="O160" s="119"/>
    </row>
    <row r="161" spans="2:15" ht="17.100000000000001" customHeight="1" x14ac:dyDescent="0.25">
      <c r="B161" s="120" t="s">
        <v>659</v>
      </c>
      <c r="C161" s="117"/>
      <c r="D161" s="117"/>
      <c r="E161" s="117"/>
      <c r="F161" s="117"/>
      <c r="G161" s="117"/>
      <c r="H161" s="121"/>
      <c r="I161" s="117"/>
      <c r="J161" s="117"/>
      <c r="K161" s="117"/>
      <c r="L161" s="117"/>
      <c r="M161" s="117"/>
      <c r="N161" s="117"/>
      <c r="O161" s="119"/>
    </row>
    <row r="162" spans="2:15" x14ac:dyDescent="0.25">
      <c r="B162" s="155" t="s">
        <v>180</v>
      </c>
      <c r="C162" s="129"/>
      <c r="D162" s="156" t="s">
        <v>181</v>
      </c>
      <c r="E162" s="157"/>
      <c r="F162" s="32">
        <v>267050</v>
      </c>
      <c r="G162" s="33">
        <v>217050</v>
      </c>
      <c r="H162" s="8">
        <v>148400</v>
      </c>
      <c r="I162" s="88"/>
      <c r="J162" s="82">
        <v>65</v>
      </c>
      <c r="K162" s="103">
        <v>10</v>
      </c>
      <c r="L162" s="103">
        <v>10</v>
      </c>
      <c r="M162" s="114">
        <v>0</v>
      </c>
      <c r="N162" s="115"/>
      <c r="O162" s="85">
        <v>0</v>
      </c>
    </row>
    <row r="163" spans="2:15" x14ac:dyDescent="0.25">
      <c r="B163" s="153" t="s">
        <v>27</v>
      </c>
      <c r="C163" s="154"/>
      <c r="D163" s="154"/>
      <c r="E163" s="154"/>
      <c r="F163" s="18">
        <v>0</v>
      </c>
      <c r="G163" s="62">
        <v>0</v>
      </c>
      <c r="H163" s="9">
        <v>0</v>
      </c>
      <c r="I163" s="95" t="s">
        <v>14</v>
      </c>
      <c r="J163" s="86" t="s">
        <v>14</v>
      </c>
      <c r="K163" s="87" t="s">
        <v>14</v>
      </c>
      <c r="L163" s="87" t="s">
        <v>14</v>
      </c>
      <c r="M163" s="127" t="s">
        <v>14</v>
      </c>
      <c r="N163" s="128"/>
      <c r="O163" s="1" t="s">
        <v>14</v>
      </c>
    </row>
    <row r="164" spans="2:15" x14ac:dyDescent="0.25">
      <c r="B164" s="130" t="s">
        <v>28</v>
      </c>
      <c r="C164" s="118"/>
      <c r="D164" s="118"/>
      <c r="E164" s="118"/>
      <c r="F164" s="25">
        <f>F162</f>
        <v>267050</v>
      </c>
      <c r="G164" s="25">
        <f>G162</f>
        <v>217050</v>
      </c>
      <c r="H164" s="5">
        <f>H162</f>
        <v>148400</v>
      </c>
      <c r="I164" s="95" t="s">
        <v>14</v>
      </c>
      <c r="J164" s="87" t="s">
        <v>14</v>
      </c>
      <c r="K164" s="87" t="s">
        <v>14</v>
      </c>
      <c r="L164" s="87" t="s">
        <v>14</v>
      </c>
      <c r="M164" s="127" t="s">
        <v>14</v>
      </c>
      <c r="N164" s="128"/>
      <c r="O164" s="1" t="s">
        <v>14</v>
      </c>
    </row>
    <row r="165" spans="2:15" x14ac:dyDescent="0.25">
      <c r="B165" s="137" t="s">
        <v>182</v>
      </c>
      <c r="C165" s="138"/>
      <c r="D165" s="138"/>
      <c r="E165" s="138"/>
      <c r="F165" s="51">
        <f>SUM(F163:F164)</f>
        <v>267050</v>
      </c>
      <c r="G165" s="51">
        <f>SUM(G163:G164)</f>
        <v>217050</v>
      </c>
      <c r="H165" s="58">
        <f>SUM(H163:H164)</f>
        <v>148400</v>
      </c>
      <c r="I165" s="95" t="s">
        <v>14</v>
      </c>
      <c r="J165" s="87" t="s">
        <v>14</v>
      </c>
      <c r="K165" s="87" t="s">
        <v>14</v>
      </c>
      <c r="L165" s="87" t="s">
        <v>14</v>
      </c>
      <c r="M165" s="127" t="s">
        <v>14</v>
      </c>
      <c r="N165" s="128"/>
      <c r="O165" s="1" t="s">
        <v>14</v>
      </c>
    </row>
    <row r="166" spans="2:15" ht="17.100000000000001" customHeight="1" x14ac:dyDescent="0.25">
      <c r="B166" s="120" t="s">
        <v>147</v>
      </c>
      <c r="C166" s="117"/>
      <c r="D166" s="117"/>
      <c r="E166" s="117"/>
      <c r="F166" s="117"/>
      <c r="G166" s="117"/>
      <c r="H166" s="129"/>
      <c r="I166" s="117"/>
      <c r="J166" s="117"/>
      <c r="K166" s="117"/>
      <c r="L166" s="117"/>
      <c r="M166" s="117"/>
      <c r="N166" s="117"/>
      <c r="O166" s="119"/>
    </row>
    <row r="167" spans="2:15" x14ac:dyDescent="0.25">
      <c r="B167" s="131" t="s">
        <v>148</v>
      </c>
      <c r="C167" s="118"/>
      <c r="D167" s="132" t="s">
        <v>149</v>
      </c>
      <c r="E167" s="115"/>
      <c r="F167" s="26">
        <v>50870</v>
      </c>
      <c r="G167" s="27">
        <v>36000</v>
      </c>
      <c r="H167" s="89">
        <v>36000</v>
      </c>
      <c r="I167" s="88">
        <v>107.5</v>
      </c>
      <c r="J167" s="82">
        <v>85</v>
      </c>
      <c r="K167" s="103">
        <v>10</v>
      </c>
      <c r="L167" s="103">
        <v>10</v>
      </c>
      <c r="M167" s="114">
        <v>0</v>
      </c>
      <c r="N167" s="115"/>
      <c r="O167" s="85">
        <v>0</v>
      </c>
    </row>
    <row r="168" spans="2:15" x14ac:dyDescent="0.25">
      <c r="B168" s="131" t="s">
        <v>150</v>
      </c>
      <c r="C168" s="118"/>
      <c r="D168" s="132" t="s">
        <v>151</v>
      </c>
      <c r="E168" s="115"/>
      <c r="F168" s="26">
        <v>129300</v>
      </c>
      <c r="G168" s="27">
        <v>70000</v>
      </c>
      <c r="H168" s="6">
        <v>0</v>
      </c>
      <c r="I168" s="88">
        <v>115</v>
      </c>
      <c r="J168" s="82">
        <v>90</v>
      </c>
      <c r="K168" s="103">
        <v>10</v>
      </c>
      <c r="L168" s="103">
        <v>10</v>
      </c>
      <c r="M168" s="114">
        <v>0</v>
      </c>
      <c r="N168" s="115"/>
      <c r="O168" s="85">
        <v>0</v>
      </c>
    </row>
    <row r="169" spans="2:15" x14ac:dyDescent="0.25">
      <c r="B169" s="125" t="s">
        <v>27</v>
      </c>
      <c r="C169" s="126"/>
      <c r="D169" s="126"/>
      <c r="E169" s="126"/>
      <c r="F169" s="17">
        <v>0</v>
      </c>
      <c r="G169" s="17">
        <v>0</v>
      </c>
      <c r="H169" s="9">
        <v>0</v>
      </c>
      <c r="I169" s="95" t="s">
        <v>14</v>
      </c>
      <c r="J169" s="86" t="s">
        <v>14</v>
      </c>
      <c r="K169" s="87" t="s">
        <v>14</v>
      </c>
      <c r="L169" s="87" t="s">
        <v>14</v>
      </c>
      <c r="M169" s="127" t="s">
        <v>14</v>
      </c>
      <c r="N169" s="128"/>
      <c r="O169" s="1" t="s">
        <v>14</v>
      </c>
    </row>
    <row r="170" spans="2:15" x14ac:dyDescent="0.25">
      <c r="B170" s="130" t="s">
        <v>28</v>
      </c>
      <c r="C170" s="118"/>
      <c r="D170" s="118"/>
      <c r="E170" s="118"/>
      <c r="F170" s="34">
        <f>SUM(F167,F168)</f>
        <v>180170</v>
      </c>
      <c r="G170" s="34">
        <f t="shared" ref="G170:H170" si="16">SUM(G167,G168)</f>
        <v>106000</v>
      </c>
      <c r="H170" s="5">
        <f t="shared" si="16"/>
        <v>36000</v>
      </c>
      <c r="I170" s="95" t="s">
        <v>14</v>
      </c>
      <c r="J170" s="87" t="s">
        <v>14</v>
      </c>
      <c r="K170" s="87" t="s">
        <v>14</v>
      </c>
      <c r="L170" s="87" t="s">
        <v>14</v>
      </c>
      <c r="M170" s="127" t="s">
        <v>14</v>
      </c>
      <c r="N170" s="128"/>
      <c r="O170" s="1" t="s">
        <v>14</v>
      </c>
    </row>
    <row r="171" spans="2:15" x14ac:dyDescent="0.25">
      <c r="B171" s="137" t="s">
        <v>152</v>
      </c>
      <c r="C171" s="138"/>
      <c r="D171" s="138"/>
      <c r="E171" s="138"/>
      <c r="F171" s="51">
        <f>SUM(F169:F170)</f>
        <v>180170</v>
      </c>
      <c r="G171" s="51">
        <f t="shared" ref="G171:H171" si="17">SUM(G169:G170)</f>
        <v>106000</v>
      </c>
      <c r="H171" s="58">
        <f t="shared" si="17"/>
        <v>36000</v>
      </c>
      <c r="I171" s="95" t="s">
        <v>14</v>
      </c>
      <c r="J171" s="87" t="s">
        <v>14</v>
      </c>
      <c r="K171" s="87" t="s">
        <v>14</v>
      </c>
      <c r="L171" s="87" t="s">
        <v>14</v>
      </c>
      <c r="M171" s="127" t="s">
        <v>14</v>
      </c>
      <c r="N171" s="128"/>
      <c r="O171" s="1" t="s">
        <v>14</v>
      </c>
    </row>
    <row r="172" spans="2:15" ht="17.100000000000001" customHeight="1" x14ac:dyDescent="0.25">
      <c r="B172" s="120" t="s">
        <v>153</v>
      </c>
      <c r="C172" s="117"/>
      <c r="D172" s="117"/>
      <c r="E172" s="117"/>
      <c r="F172" s="117"/>
      <c r="G172" s="117"/>
      <c r="H172" s="129"/>
      <c r="I172" s="117"/>
      <c r="J172" s="117"/>
      <c r="K172" s="117"/>
      <c r="L172" s="117"/>
      <c r="M172" s="117"/>
      <c r="N172" s="117"/>
      <c r="O172" s="119"/>
    </row>
    <row r="173" spans="2:15" x14ac:dyDescent="0.25">
      <c r="B173" s="131" t="s">
        <v>154</v>
      </c>
      <c r="C173" s="118"/>
      <c r="D173" s="132" t="s">
        <v>155</v>
      </c>
      <c r="E173" s="115"/>
      <c r="F173" s="26">
        <v>379000</v>
      </c>
      <c r="G173" s="27">
        <v>280000</v>
      </c>
      <c r="H173" s="6">
        <v>280000</v>
      </c>
      <c r="I173" s="88">
        <v>109</v>
      </c>
      <c r="J173" s="82">
        <v>90</v>
      </c>
      <c r="K173" s="103">
        <v>10</v>
      </c>
      <c r="L173" s="103">
        <v>10</v>
      </c>
      <c r="M173" s="114">
        <v>0</v>
      </c>
      <c r="N173" s="115"/>
      <c r="O173" s="85">
        <v>0</v>
      </c>
    </row>
    <row r="174" spans="2:15" x14ac:dyDescent="0.25">
      <c r="B174" s="125" t="s">
        <v>27</v>
      </c>
      <c r="C174" s="126"/>
      <c r="D174" s="126"/>
      <c r="E174" s="126"/>
      <c r="F174" s="17">
        <v>0</v>
      </c>
      <c r="G174" s="17">
        <v>0</v>
      </c>
      <c r="H174" s="9">
        <v>0</v>
      </c>
      <c r="I174" s="95" t="s">
        <v>14</v>
      </c>
      <c r="J174" s="86" t="s">
        <v>14</v>
      </c>
      <c r="K174" s="87" t="s">
        <v>14</v>
      </c>
      <c r="L174" s="87" t="s">
        <v>14</v>
      </c>
      <c r="M174" s="127" t="s">
        <v>14</v>
      </c>
      <c r="N174" s="128"/>
      <c r="O174" s="1" t="s">
        <v>14</v>
      </c>
    </row>
    <row r="175" spans="2:15" x14ac:dyDescent="0.25">
      <c r="B175" s="130" t="s">
        <v>28</v>
      </c>
      <c r="C175" s="118"/>
      <c r="D175" s="118"/>
      <c r="E175" s="118"/>
      <c r="F175" s="25">
        <f>F173</f>
        <v>379000</v>
      </c>
      <c r="G175" s="25">
        <f>G173</f>
        <v>280000</v>
      </c>
      <c r="H175" s="5">
        <f>H173</f>
        <v>280000</v>
      </c>
      <c r="I175" s="95" t="s">
        <v>14</v>
      </c>
      <c r="J175" s="87" t="s">
        <v>14</v>
      </c>
      <c r="K175" s="87" t="s">
        <v>14</v>
      </c>
      <c r="L175" s="87" t="s">
        <v>14</v>
      </c>
      <c r="M175" s="127" t="s">
        <v>14</v>
      </c>
      <c r="N175" s="128"/>
      <c r="O175" s="1" t="s">
        <v>14</v>
      </c>
    </row>
    <row r="176" spans="2:15" x14ac:dyDescent="0.25">
      <c r="B176" s="137" t="s">
        <v>156</v>
      </c>
      <c r="C176" s="138"/>
      <c r="D176" s="138"/>
      <c r="E176" s="138"/>
      <c r="F176" s="51">
        <f>SUM(F174:F175)</f>
        <v>379000</v>
      </c>
      <c r="G176" s="51">
        <f>SUM(G174:G175)</f>
        <v>280000</v>
      </c>
      <c r="H176" s="58">
        <f>SUM(H174:H175)</f>
        <v>280000</v>
      </c>
      <c r="I176" s="95" t="s">
        <v>14</v>
      </c>
      <c r="J176" s="87" t="s">
        <v>14</v>
      </c>
      <c r="K176" s="87" t="s">
        <v>14</v>
      </c>
      <c r="L176" s="87" t="s">
        <v>14</v>
      </c>
      <c r="M176" s="127" t="s">
        <v>14</v>
      </c>
      <c r="N176" s="128"/>
      <c r="O176" s="1" t="s">
        <v>14</v>
      </c>
    </row>
    <row r="177" spans="2:15" ht="17.100000000000001" customHeight="1" x14ac:dyDescent="0.25">
      <c r="B177" s="120" t="s">
        <v>157</v>
      </c>
      <c r="C177" s="117"/>
      <c r="D177" s="117"/>
      <c r="E177" s="117"/>
      <c r="F177" s="117"/>
      <c r="G177" s="117"/>
      <c r="H177" s="129"/>
      <c r="I177" s="117"/>
      <c r="J177" s="117"/>
      <c r="K177" s="117"/>
      <c r="L177" s="117"/>
      <c r="M177" s="117"/>
      <c r="N177" s="117"/>
      <c r="O177" s="119"/>
    </row>
    <row r="178" spans="2:15" x14ac:dyDescent="0.25">
      <c r="B178" s="131" t="s">
        <v>158</v>
      </c>
      <c r="C178" s="118"/>
      <c r="D178" s="132" t="s">
        <v>159</v>
      </c>
      <c r="E178" s="115"/>
      <c r="F178" s="26">
        <v>246000</v>
      </c>
      <c r="G178" s="27">
        <v>221400</v>
      </c>
      <c r="H178" s="6">
        <v>221400</v>
      </c>
      <c r="I178" s="88">
        <v>105</v>
      </c>
      <c r="J178" s="82">
        <v>85</v>
      </c>
      <c r="K178" s="103">
        <v>10</v>
      </c>
      <c r="L178" s="103">
        <v>10</v>
      </c>
      <c r="M178" s="114">
        <v>0</v>
      </c>
      <c r="N178" s="115"/>
      <c r="O178" s="85">
        <v>0</v>
      </c>
    </row>
    <row r="179" spans="2:15" x14ac:dyDescent="0.25">
      <c r="B179" s="131" t="s">
        <v>160</v>
      </c>
      <c r="C179" s="118"/>
      <c r="D179" s="132" t="s">
        <v>161</v>
      </c>
      <c r="E179" s="115"/>
      <c r="F179" s="11">
        <v>323610</v>
      </c>
      <c r="G179" s="12">
        <v>288013</v>
      </c>
      <c r="H179" s="4">
        <v>288013</v>
      </c>
      <c r="I179" s="88">
        <v>104</v>
      </c>
      <c r="J179" s="82">
        <v>90</v>
      </c>
      <c r="K179" s="103">
        <v>10</v>
      </c>
      <c r="L179" s="103">
        <v>10</v>
      </c>
      <c r="M179" s="114">
        <v>0</v>
      </c>
      <c r="N179" s="115"/>
      <c r="O179" s="85">
        <v>0</v>
      </c>
    </row>
    <row r="180" spans="2:15" x14ac:dyDescent="0.25">
      <c r="B180" s="125" t="s">
        <v>27</v>
      </c>
      <c r="C180" s="126"/>
      <c r="D180" s="126"/>
      <c r="E180" s="126"/>
      <c r="F180" s="17">
        <f>F179</f>
        <v>323610</v>
      </c>
      <c r="G180" s="17">
        <f t="shared" ref="G180:H180" si="18">G179</f>
        <v>288013</v>
      </c>
      <c r="H180" s="9">
        <f t="shared" si="18"/>
        <v>288013</v>
      </c>
      <c r="I180" s="95" t="s">
        <v>14</v>
      </c>
      <c r="J180" s="86" t="s">
        <v>14</v>
      </c>
      <c r="K180" s="87" t="s">
        <v>14</v>
      </c>
      <c r="L180" s="87" t="s">
        <v>14</v>
      </c>
      <c r="M180" s="127" t="s">
        <v>14</v>
      </c>
      <c r="N180" s="128"/>
      <c r="O180" s="1" t="s">
        <v>14</v>
      </c>
    </row>
    <row r="181" spans="2:15" x14ac:dyDescent="0.25">
      <c r="B181" s="130" t="s">
        <v>28</v>
      </c>
      <c r="C181" s="118"/>
      <c r="D181" s="118"/>
      <c r="E181" s="118"/>
      <c r="F181" s="25">
        <f>F178</f>
        <v>246000</v>
      </c>
      <c r="G181" s="25">
        <f t="shared" ref="G181:H181" si="19">G178</f>
        <v>221400</v>
      </c>
      <c r="H181" s="5">
        <f t="shared" si="19"/>
        <v>221400</v>
      </c>
      <c r="I181" s="95" t="s">
        <v>14</v>
      </c>
      <c r="J181" s="87" t="s">
        <v>14</v>
      </c>
      <c r="K181" s="87" t="s">
        <v>14</v>
      </c>
      <c r="L181" s="87" t="s">
        <v>14</v>
      </c>
      <c r="M181" s="127" t="s">
        <v>14</v>
      </c>
      <c r="N181" s="128"/>
      <c r="O181" s="1" t="s">
        <v>14</v>
      </c>
    </row>
    <row r="182" spans="2:15" x14ac:dyDescent="0.25">
      <c r="B182" s="137" t="s">
        <v>162</v>
      </c>
      <c r="C182" s="138"/>
      <c r="D182" s="138"/>
      <c r="E182" s="138"/>
      <c r="F182" s="51">
        <f>SUM(F180:F181)</f>
        <v>569610</v>
      </c>
      <c r="G182" s="51">
        <f t="shared" ref="G182:H182" si="20">SUM(G180:G181)</f>
        <v>509413</v>
      </c>
      <c r="H182" s="58">
        <f t="shared" si="20"/>
        <v>509413</v>
      </c>
      <c r="I182" s="95" t="s">
        <v>14</v>
      </c>
      <c r="J182" s="87" t="s">
        <v>14</v>
      </c>
      <c r="K182" s="87" t="s">
        <v>14</v>
      </c>
      <c r="L182" s="87" t="s">
        <v>14</v>
      </c>
      <c r="M182" s="127" t="s">
        <v>14</v>
      </c>
      <c r="N182" s="128"/>
      <c r="O182" s="1" t="s">
        <v>14</v>
      </c>
    </row>
    <row r="183" spans="2:15" ht="17.100000000000001" customHeight="1" x14ac:dyDescent="0.25">
      <c r="B183" s="120" t="s">
        <v>163</v>
      </c>
      <c r="C183" s="117"/>
      <c r="D183" s="117"/>
      <c r="E183" s="117"/>
      <c r="F183" s="117"/>
      <c r="G183" s="117"/>
      <c r="H183" s="129"/>
      <c r="I183" s="117"/>
      <c r="J183" s="117"/>
      <c r="K183" s="117"/>
      <c r="L183" s="117"/>
      <c r="M183" s="117"/>
      <c r="N183" s="117"/>
      <c r="O183" s="119"/>
    </row>
    <row r="184" spans="2:15" x14ac:dyDescent="0.25">
      <c r="B184" s="131" t="s">
        <v>164</v>
      </c>
      <c r="C184" s="118"/>
      <c r="D184" s="132" t="s">
        <v>165</v>
      </c>
      <c r="E184" s="115"/>
      <c r="F184" s="30">
        <v>769800</v>
      </c>
      <c r="G184" s="31">
        <v>610800</v>
      </c>
      <c r="H184" s="6">
        <v>610800</v>
      </c>
      <c r="I184" s="88">
        <v>103.5</v>
      </c>
      <c r="J184" s="82">
        <v>90</v>
      </c>
      <c r="K184" s="103">
        <v>10</v>
      </c>
      <c r="L184" s="103">
        <v>10</v>
      </c>
      <c r="M184" s="114">
        <v>0</v>
      </c>
      <c r="N184" s="115"/>
      <c r="O184" s="85">
        <v>0</v>
      </c>
    </row>
    <row r="185" spans="2:15" x14ac:dyDescent="0.25">
      <c r="B185" s="131" t="s">
        <v>166</v>
      </c>
      <c r="C185" s="118"/>
      <c r="D185" s="132" t="s">
        <v>167</v>
      </c>
      <c r="E185" s="115"/>
      <c r="F185" s="11">
        <v>87120</v>
      </c>
      <c r="G185" s="12">
        <v>78408</v>
      </c>
      <c r="H185" s="4">
        <v>78408</v>
      </c>
      <c r="I185" s="88">
        <v>89.5</v>
      </c>
      <c r="J185" s="82">
        <v>70</v>
      </c>
      <c r="K185" s="103">
        <v>10</v>
      </c>
      <c r="L185" s="103">
        <v>10</v>
      </c>
      <c r="M185" s="114">
        <v>0</v>
      </c>
      <c r="N185" s="115"/>
      <c r="O185" s="85">
        <v>0</v>
      </c>
    </row>
    <row r="186" spans="2:15" x14ac:dyDescent="0.25">
      <c r="B186" s="131" t="s">
        <v>168</v>
      </c>
      <c r="C186" s="118"/>
      <c r="D186" s="132" t="s">
        <v>169</v>
      </c>
      <c r="E186" s="115"/>
      <c r="F186" s="11">
        <v>240000</v>
      </c>
      <c r="G186" s="12">
        <v>192000</v>
      </c>
      <c r="H186" s="4">
        <v>192000</v>
      </c>
      <c r="I186" s="88">
        <v>96.5</v>
      </c>
      <c r="J186" s="82">
        <v>85</v>
      </c>
      <c r="K186" s="103">
        <v>10</v>
      </c>
      <c r="L186" s="103">
        <v>10</v>
      </c>
      <c r="M186" s="114">
        <v>0</v>
      </c>
      <c r="N186" s="115"/>
      <c r="O186" s="85">
        <v>0</v>
      </c>
    </row>
    <row r="187" spans="2:15" x14ac:dyDescent="0.25">
      <c r="B187" s="131" t="s">
        <v>170</v>
      </c>
      <c r="C187" s="118"/>
      <c r="D187" s="132" t="s">
        <v>171</v>
      </c>
      <c r="E187" s="115"/>
      <c r="F187" s="11">
        <v>200000</v>
      </c>
      <c r="G187" s="12">
        <v>160000</v>
      </c>
      <c r="H187" s="4">
        <v>0</v>
      </c>
      <c r="I187" s="88">
        <v>96.5</v>
      </c>
      <c r="J187" s="82">
        <v>45</v>
      </c>
      <c r="K187" s="103">
        <v>10</v>
      </c>
      <c r="L187" s="103">
        <v>10</v>
      </c>
      <c r="M187" s="114">
        <v>0</v>
      </c>
      <c r="N187" s="115"/>
      <c r="O187" s="85">
        <v>0</v>
      </c>
    </row>
    <row r="188" spans="2:15" x14ac:dyDescent="0.25">
      <c r="B188" s="131" t="s">
        <v>172</v>
      </c>
      <c r="C188" s="118"/>
      <c r="D188" s="132" t="s">
        <v>173</v>
      </c>
      <c r="E188" s="115"/>
      <c r="F188" s="30">
        <v>366000</v>
      </c>
      <c r="G188" s="31">
        <v>286000</v>
      </c>
      <c r="H188" s="6">
        <v>0</v>
      </c>
      <c r="I188" s="88">
        <v>99.6</v>
      </c>
      <c r="J188" s="82">
        <v>0</v>
      </c>
      <c r="K188" s="103">
        <v>10</v>
      </c>
      <c r="L188" s="103">
        <v>10</v>
      </c>
      <c r="M188" s="114">
        <v>0</v>
      </c>
      <c r="N188" s="115"/>
      <c r="O188" s="85">
        <v>0</v>
      </c>
    </row>
    <row r="189" spans="2:15" x14ac:dyDescent="0.25">
      <c r="B189" s="125" t="s">
        <v>27</v>
      </c>
      <c r="C189" s="126"/>
      <c r="D189" s="126"/>
      <c r="E189" s="126"/>
      <c r="F189" s="17">
        <f>SUM(F185,F186,F187)</f>
        <v>527120</v>
      </c>
      <c r="G189" s="17">
        <f t="shared" ref="G189" si="21">SUM(G185,G186,G187)</f>
        <v>430408</v>
      </c>
      <c r="H189" s="18">
        <f>SUM(H185,H186,H187)</f>
        <v>270408</v>
      </c>
      <c r="I189" s="95" t="s">
        <v>14</v>
      </c>
      <c r="J189" s="86" t="s">
        <v>14</v>
      </c>
      <c r="K189" s="87" t="s">
        <v>14</v>
      </c>
      <c r="L189" s="87" t="s">
        <v>14</v>
      </c>
      <c r="M189" s="127" t="s">
        <v>14</v>
      </c>
      <c r="N189" s="128"/>
      <c r="O189" s="1" t="s">
        <v>14</v>
      </c>
    </row>
    <row r="190" spans="2:15" x14ac:dyDescent="0.25">
      <c r="B190" s="130" t="s">
        <v>28</v>
      </c>
      <c r="C190" s="118"/>
      <c r="D190" s="118"/>
      <c r="E190" s="118"/>
      <c r="F190" s="25">
        <f>SUM(F184,F185,F188)</f>
        <v>1222920</v>
      </c>
      <c r="G190" s="25">
        <f t="shared" ref="G190" si="22">SUM(G184,G185,G188)</f>
        <v>975208</v>
      </c>
      <c r="H190" s="5">
        <f>SUM(H184,H188)</f>
        <v>610800</v>
      </c>
      <c r="I190" s="95" t="s">
        <v>14</v>
      </c>
      <c r="J190" s="87" t="s">
        <v>14</v>
      </c>
      <c r="K190" s="87" t="s">
        <v>14</v>
      </c>
      <c r="L190" s="87" t="s">
        <v>14</v>
      </c>
      <c r="M190" s="127" t="s">
        <v>14</v>
      </c>
      <c r="N190" s="128"/>
      <c r="O190" s="1" t="s">
        <v>14</v>
      </c>
    </row>
    <row r="191" spans="2:15" x14ac:dyDescent="0.25">
      <c r="B191" s="137" t="s">
        <v>174</v>
      </c>
      <c r="C191" s="138"/>
      <c r="D191" s="138"/>
      <c r="E191" s="138"/>
      <c r="F191" s="51">
        <f>SUM(F189:F190)</f>
        <v>1750040</v>
      </c>
      <c r="G191" s="51">
        <f t="shared" ref="G191:H191" si="23">SUM(G189:G190)</f>
        <v>1405616</v>
      </c>
      <c r="H191" s="58">
        <f t="shared" si="23"/>
        <v>881208</v>
      </c>
      <c r="I191" s="95" t="s">
        <v>14</v>
      </c>
      <c r="J191" s="87" t="s">
        <v>14</v>
      </c>
      <c r="K191" s="87" t="s">
        <v>14</v>
      </c>
      <c r="L191" s="87" t="s">
        <v>14</v>
      </c>
      <c r="M191" s="127" t="s">
        <v>14</v>
      </c>
      <c r="N191" s="128"/>
      <c r="O191" s="1" t="s">
        <v>14</v>
      </c>
    </row>
    <row r="192" spans="2:15" ht="17.100000000000001" customHeight="1" x14ac:dyDescent="0.25">
      <c r="B192" s="120" t="s">
        <v>175</v>
      </c>
      <c r="C192" s="117"/>
      <c r="D192" s="117"/>
      <c r="E192" s="117"/>
      <c r="F192" s="117"/>
      <c r="G192" s="117"/>
      <c r="H192" s="129"/>
      <c r="I192" s="117"/>
      <c r="J192" s="117"/>
      <c r="K192" s="117"/>
      <c r="L192" s="117"/>
      <c r="M192" s="117"/>
      <c r="N192" s="117"/>
      <c r="O192" s="119"/>
    </row>
    <row r="193" spans="2:15" x14ac:dyDescent="0.25">
      <c r="B193" s="131" t="s">
        <v>176</v>
      </c>
      <c r="C193" s="118"/>
      <c r="D193" s="132" t="s">
        <v>177</v>
      </c>
      <c r="E193" s="115"/>
      <c r="F193" s="13">
        <v>100000</v>
      </c>
      <c r="G193" s="14">
        <v>90000</v>
      </c>
      <c r="H193" s="90">
        <v>90000</v>
      </c>
      <c r="I193" s="88">
        <v>93.5</v>
      </c>
      <c r="J193" s="82">
        <v>75</v>
      </c>
      <c r="K193" s="103">
        <v>10</v>
      </c>
      <c r="L193" s="103">
        <v>10</v>
      </c>
      <c r="M193" s="114">
        <v>0</v>
      </c>
      <c r="N193" s="115"/>
      <c r="O193" s="85">
        <v>0</v>
      </c>
    </row>
    <row r="194" spans="2:15" x14ac:dyDescent="0.25">
      <c r="B194" s="131" t="s">
        <v>178</v>
      </c>
      <c r="C194" s="118"/>
      <c r="D194" s="132" t="s">
        <v>179</v>
      </c>
      <c r="E194" s="115"/>
      <c r="F194" s="13">
        <v>700000</v>
      </c>
      <c r="G194" s="14">
        <v>550000</v>
      </c>
      <c r="H194" s="4">
        <v>550000</v>
      </c>
      <c r="I194" s="88">
        <v>110</v>
      </c>
      <c r="J194" s="82">
        <v>90</v>
      </c>
      <c r="K194" s="103">
        <v>10</v>
      </c>
      <c r="L194" s="103">
        <v>10</v>
      </c>
      <c r="M194" s="114">
        <v>0</v>
      </c>
      <c r="N194" s="115"/>
      <c r="O194" s="85">
        <v>0</v>
      </c>
    </row>
    <row r="195" spans="2:15" x14ac:dyDescent="0.25">
      <c r="B195" s="125" t="s">
        <v>27</v>
      </c>
      <c r="C195" s="126"/>
      <c r="D195" s="126"/>
      <c r="E195" s="126"/>
      <c r="F195" s="17">
        <f>SUM(F193:F194)</f>
        <v>800000</v>
      </c>
      <c r="G195" s="17">
        <f t="shared" ref="G195:H195" si="24">SUM(G193:G194)</f>
        <v>640000</v>
      </c>
      <c r="H195" s="9">
        <f t="shared" si="24"/>
        <v>640000</v>
      </c>
      <c r="I195" s="95" t="s">
        <v>14</v>
      </c>
      <c r="J195" s="86" t="s">
        <v>14</v>
      </c>
      <c r="K195" s="87" t="s">
        <v>14</v>
      </c>
      <c r="L195" s="87" t="s">
        <v>14</v>
      </c>
      <c r="M195" s="127" t="s">
        <v>14</v>
      </c>
      <c r="N195" s="128"/>
      <c r="O195" s="1" t="s">
        <v>14</v>
      </c>
    </row>
    <row r="196" spans="2:15" x14ac:dyDescent="0.25">
      <c r="B196" s="130" t="s">
        <v>28</v>
      </c>
      <c r="C196" s="118"/>
      <c r="D196" s="118"/>
      <c r="E196" s="118"/>
      <c r="F196" s="25">
        <v>0</v>
      </c>
      <c r="G196" s="25">
        <v>0</v>
      </c>
      <c r="H196" s="5">
        <v>0</v>
      </c>
      <c r="I196" s="95" t="s">
        <v>14</v>
      </c>
      <c r="J196" s="87" t="s">
        <v>14</v>
      </c>
      <c r="K196" s="87" t="s">
        <v>14</v>
      </c>
      <c r="L196" s="87" t="s">
        <v>14</v>
      </c>
      <c r="M196" s="127" t="s">
        <v>14</v>
      </c>
      <c r="N196" s="128"/>
      <c r="O196" s="1" t="s">
        <v>14</v>
      </c>
    </row>
    <row r="197" spans="2:15" x14ac:dyDescent="0.25">
      <c r="B197" s="137" t="s">
        <v>182</v>
      </c>
      <c r="C197" s="138"/>
      <c r="D197" s="138"/>
      <c r="E197" s="138"/>
      <c r="F197" s="51">
        <f>SUM(F195:F196)</f>
        <v>800000</v>
      </c>
      <c r="G197" s="51">
        <f t="shared" ref="G197:H197" si="25">SUM(G195:G196)</f>
        <v>640000</v>
      </c>
      <c r="H197" s="58">
        <f t="shared" si="25"/>
        <v>640000</v>
      </c>
      <c r="I197" s="95" t="s">
        <v>14</v>
      </c>
      <c r="J197" s="87" t="s">
        <v>14</v>
      </c>
      <c r="K197" s="87" t="s">
        <v>14</v>
      </c>
      <c r="L197" s="87" t="s">
        <v>14</v>
      </c>
      <c r="M197" s="127" t="s">
        <v>14</v>
      </c>
      <c r="N197" s="128"/>
      <c r="O197" s="1" t="s">
        <v>14</v>
      </c>
    </row>
    <row r="198" spans="2:15" ht="17.100000000000001" customHeight="1" x14ac:dyDescent="0.25">
      <c r="B198" s="120" t="s">
        <v>183</v>
      </c>
      <c r="C198" s="117"/>
      <c r="D198" s="117"/>
      <c r="E198" s="117"/>
      <c r="F198" s="117"/>
      <c r="G198" s="117"/>
      <c r="H198" s="129"/>
      <c r="I198" s="117"/>
      <c r="J198" s="117"/>
      <c r="K198" s="117"/>
      <c r="L198" s="117"/>
      <c r="M198" s="117"/>
      <c r="N198" s="117"/>
      <c r="O198" s="119"/>
    </row>
    <row r="199" spans="2:15" x14ac:dyDescent="0.25">
      <c r="B199" s="131" t="s">
        <v>184</v>
      </c>
      <c r="C199" s="118"/>
      <c r="D199" s="132" t="s">
        <v>185</v>
      </c>
      <c r="E199" s="115"/>
      <c r="F199" s="30">
        <v>834000</v>
      </c>
      <c r="G199" s="31">
        <v>610000</v>
      </c>
      <c r="H199" s="6">
        <v>0</v>
      </c>
      <c r="I199" s="88"/>
      <c r="J199" s="82" t="s">
        <v>14</v>
      </c>
      <c r="K199" s="103">
        <v>10</v>
      </c>
      <c r="L199" s="103">
        <v>10</v>
      </c>
      <c r="M199" s="114">
        <v>0</v>
      </c>
      <c r="N199" s="115"/>
      <c r="O199" s="85">
        <v>0</v>
      </c>
    </row>
    <row r="200" spans="2:15" x14ac:dyDescent="0.25">
      <c r="B200" s="125" t="s">
        <v>27</v>
      </c>
      <c r="C200" s="126"/>
      <c r="D200" s="126"/>
      <c r="E200" s="126"/>
      <c r="F200" s="17">
        <v>0</v>
      </c>
      <c r="G200" s="17">
        <v>0</v>
      </c>
      <c r="H200" s="9">
        <v>0</v>
      </c>
      <c r="I200" s="95" t="s">
        <v>14</v>
      </c>
      <c r="J200" s="86" t="s">
        <v>14</v>
      </c>
      <c r="K200" s="87" t="s">
        <v>14</v>
      </c>
      <c r="L200" s="87" t="s">
        <v>14</v>
      </c>
      <c r="M200" s="127" t="s">
        <v>14</v>
      </c>
      <c r="N200" s="128"/>
      <c r="O200" s="1" t="s">
        <v>14</v>
      </c>
    </row>
    <row r="201" spans="2:15" x14ac:dyDescent="0.25">
      <c r="B201" s="130" t="s">
        <v>28</v>
      </c>
      <c r="C201" s="118"/>
      <c r="D201" s="118"/>
      <c r="E201" s="118"/>
      <c r="F201" s="25">
        <f>F199</f>
        <v>834000</v>
      </c>
      <c r="G201" s="25">
        <f t="shared" ref="G201:H201" si="26">G199</f>
        <v>610000</v>
      </c>
      <c r="H201" s="5">
        <f t="shared" si="26"/>
        <v>0</v>
      </c>
      <c r="I201" s="95" t="s">
        <v>14</v>
      </c>
      <c r="J201" s="87" t="s">
        <v>14</v>
      </c>
      <c r="K201" s="87" t="s">
        <v>14</v>
      </c>
      <c r="L201" s="87" t="s">
        <v>14</v>
      </c>
      <c r="M201" s="127" t="s">
        <v>14</v>
      </c>
      <c r="N201" s="128"/>
      <c r="O201" s="1" t="s">
        <v>14</v>
      </c>
    </row>
    <row r="202" spans="2:15" x14ac:dyDescent="0.25">
      <c r="B202" s="137" t="s">
        <v>186</v>
      </c>
      <c r="C202" s="138"/>
      <c r="D202" s="138"/>
      <c r="E202" s="138"/>
      <c r="F202" s="51">
        <f>SUM(F200:F201)</f>
        <v>834000</v>
      </c>
      <c r="G202" s="51">
        <f t="shared" ref="G202:H202" si="27">SUM(G200:G201)</f>
        <v>610000</v>
      </c>
      <c r="H202" s="58">
        <f t="shared" si="27"/>
        <v>0</v>
      </c>
      <c r="I202" s="95" t="s">
        <v>14</v>
      </c>
      <c r="J202" s="87" t="s">
        <v>14</v>
      </c>
      <c r="K202" s="87" t="s">
        <v>14</v>
      </c>
      <c r="L202" s="87" t="s">
        <v>14</v>
      </c>
      <c r="M202" s="127" t="s">
        <v>14</v>
      </c>
      <c r="N202" s="128"/>
      <c r="O202" s="1" t="s">
        <v>14</v>
      </c>
    </row>
    <row r="203" spans="2:15" ht="17.100000000000001" customHeight="1" x14ac:dyDescent="0.25">
      <c r="B203" s="120" t="s">
        <v>187</v>
      </c>
      <c r="C203" s="117"/>
      <c r="D203" s="117"/>
      <c r="E203" s="117"/>
      <c r="F203" s="117"/>
      <c r="G203" s="117"/>
      <c r="H203" s="129"/>
      <c r="I203" s="117"/>
      <c r="J203" s="117"/>
      <c r="K203" s="117"/>
      <c r="L203" s="117"/>
      <c r="M203" s="117"/>
      <c r="N203" s="117"/>
      <c r="O203" s="119"/>
    </row>
    <row r="204" spans="2:15" x14ac:dyDescent="0.25">
      <c r="B204" s="131" t="s">
        <v>188</v>
      </c>
      <c r="C204" s="118"/>
      <c r="D204" s="132" t="s">
        <v>189</v>
      </c>
      <c r="E204" s="115"/>
      <c r="F204" s="26">
        <v>1595000</v>
      </c>
      <c r="G204" s="27">
        <v>1158000</v>
      </c>
      <c r="H204" s="6">
        <v>0</v>
      </c>
      <c r="I204" s="88"/>
      <c r="J204" s="82" t="s">
        <v>14</v>
      </c>
      <c r="K204" s="103">
        <v>10</v>
      </c>
      <c r="L204" s="103">
        <v>10</v>
      </c>
      <c r="M204" s="114">
        <v>0</v>
      </c>
      <c r="N204" s="115"/>
      <c r="O204" s="85">
        <v>0</v>
      </c>
    </row>
    <row r="205" spans="2:15" x14ac:dyDescent="0.25">
      <c r="B205" s="131" t="s">
        <v>190</v>
      </c>
      <c r="C205" s="118"/>
      <c r="D205" s="132" t="s">
        <v>191</v>
      </c>
      <c r="E205" s="115"/>
      <c r="F205" s="19">
        <v>338800</v>
      </c>
      <c r="G205" s="16">
        <v>287980</v>
      </c>
      <c r="H205" s="7">
        <v>0</v>
      </c>
      <c r="I205" s="88"/>
      <c r="J205" s="82" t="s">
        <v>14</v>
      </c>
      <c r="K205" s="103">
        <v>10</v>
      </c>
      <c r="L205" s="103">
        <v>10</v>
      </c>
      <c r="M205" s="114">
        <v>0</v>
      </c>
      <c r="N205" s="115"/>
      <c r="O205" s="85">
        <v>0</v>
      </c>
    </row>
    <row r="206" spans="2:15" x14ac:dyDescent="0.25">
      <c r="B206" s="125" t="s">
        <v>27</v>
      </c>
      <c r="C206" s="126"/>
      <c r="D206" s="126"/>
      <c r="E206" s="126"/>
      <c r="F206" s="18">
        <f>F205</f>
        <v>338800</v>
      </c>
      <c r="G206" s="18">
        <f t="shared" ref="G206:H206" si="28">G205</f>
        <v>287980</v>
      </c>
      <c r="H206" s="9">
        <f t="shared" si="28"/>
        <v>0</v>
      </c>
      <c r="I206" s="95" t="s">
        <v>14</v>
      </c>
      <c r="J206" s="86" t="s">
        <v>14</v>
      </c>
      <c r="K206" s="87" t="s">
        <v>14</v>
      </c>
      <c r="L206" s="87" t="s">
        <v>14</v>
      </c>
      <c r="M206" s="127" t="s">
        <v>14</v>
      </c>
      <c r="N206" s="128"/>
      <c r="O206" s="1" t="s">
        <v>14</v>
      </c>
    </row>
    <row r="207" spans="2:15" x14ac:dyDescent="0.25">
      <c r="B207" s="130" t="s">
        <v>28</v>
      </c>
      <c r="C207" s="118"/>
      <c r="D207" s="118"/>
      <c r="E207" s="118"/>
      <c r="F207" s="28">
        <f>F204</f>
        <v>1595000</v>
      </c>
      <c r="G207" s="28">
        <f t="shared" ref="G207:H207" si="29">G204</f>
        <v>1158000</v>
      </c>
      <c r="H207" s="5">
        <f t="shared" si="29"/>
        <v>0</v>
      </c>
      <c r="I207" s="95" t="s">
        <v>14</v>
      </c>
      <c r="J207" s="87" t="s">
        <v>14</v>
      </c>
      <c r="K207" s="87" t="s">
        <v>14</v>
      </c>
      <c r="L207" s="87" t="s">
        <v>14</v>
      </c>
      <c r="M207" s="127" t="s">
        <v>14</v>
      </c>
      <c r="N207" s="128"/>
      <c r="O207" s="1" t="s">
        <v>14</v>
      </c>
    </row>
    <row r="208" spans="2:15" x14ac:dyDescent="0.25">
      <c r="B208" s="137" t="s">
        <v>192</v>
      </c>
      <c r="C208" s="138"/>
      <c r="D208" s="138"/>
      <c r="E208" s="138"/>
      <c r="F208" s="50">
        <f>SUM(F206:F207)</f>
        <v>1933800</v>
      </c>
      <c r="G208" s="50">
        <f t="shared" ref="G208:H208" si="30">SUM(G206:G207)</f>
        <v>1445980</v>
      </c>
      <c r="H208" s="58">
        <f t="shared" si="30"/>
        <v>0</v>
      </c>
      <c r="I208" s="95" t="s">
        <v>14</v>
      </c>
      <c r="J208" s="87" t="s">
        <v>14</v>
      </c>
      <c r="K208" s="87" t="s">
        <v>14</v>
      </c>
      <c r="L208" s="87" t="s">
        <v>14</v>
      </c>
      <c r="M208" s="127" t="s">
        <v>14</v>
      </c>
      <c r="N208" s="128"/>
      <c r="O208" s="1" t="s">
        <v>14</v>
      </c>
    </row>
    <row r="209" spans="2:15" ht="17.100000000000001" customHeight="1" x14ac:dyDescent="0.25">
      <c r="B209" s="120" t="s">
        <v>193</v>
      </c>
      <c r="C209" s="117"/>
      <c r="D209" s="117"/>
      <c r="E209" s="117"/>
      <c r="F209" s="118"/>
      <c r="G209" s="118"/>
      <c r="H209" s="129"/>
      <c r="I209" s="117"/>
      <c r="J209" s="117"/>
      <c r="K209" s="117"/>
      <c r="L209" s="117"/>
      <c r="M209" s="117"/>
      <c r="N209" s="117"/>
      <c r="O209" s="119"/>
    </row>
    <row r="210" spans="2:15" x14ac:dyDescent="0.25">
      <c r="B210" s="131" t="s">
        <v>194</v>
      </c>
      <c r="C210" s="118"/>
      <c r="D210" s="132" t="s">
        <v>195</v>
      </c>
      <c r="E210" s="115"/>
      <c r="F210" s="13">
        <v>430000</v>
      </c>
      <c r="G210" s="14">
        <v>350000</v>
      </c>
      <c r="H210" s="4">
        <v>350000</v>
      </c>
      <c r="I210" s="88">
        <v>84</v>
      </c>
      <c r="J210" s="82">
        <v>80</v>
      </c>
      <c r="K210" s="103">
        <v>10</v>
      </c>
      <c r="L210" s="103">
        <v>10</v>
      </c>
      <c r="M210" s="114">
        <v>0</v>
      </c>
      <c r="N210" s="115"/>
      <c r="O210" s="85">
        <v>0</v>
      </c>
    </row>
    <row r="211" spans="2:15" x14ac:dyDescent="0.25">
      <c r="B211" s="125" t="s">
        <v>27</v>
      </c>
      <c r="C211" s="126"/>
      <c r="D211" s="126"/>
      <c r="E211" s="126"/>
      <c r="F211" s="17">
        <f>F210</f>
        <v>430000</v>
      </c>
      <c r="G211" s="17">
        <f t="shared" ref="G211:H211" si="31">G210</f>
        <v>350000</v>
      </c>
      <c r="H211" s="9">
        <f t="shared" si="31"/>
        <v>350000</v>
      </c>
      <c r="I211" s="95" t="s">
        <v>14</v>
      </c>
      <c r="J211" s="86" t="s">
        <v>14</v>
      </c>
      <c r="K211" s="87" t="s">
        <v>14</v>
      </c>
      <c r="L211" s="87" t="s">
        <v>14</v>
      </c>
      <c r="M211" s="127" t="s">
        <v>14</v>
      </c>
      <c r="N211" s="128"/>
      <c r="O211" s="1" t="s">
        <v>14</v>
      </c>
    </row>
    <row r="212" spans="2:15" x14ac:dyDescent="0.25">
      <c r="B212" s="130" t="s">
        <v>28</v>
      </c>
      <c r="C212" s="118"/>
      <c r="D212" s="118"/>
      <c r="E212" s="118"/>
      <c r="F212" s="25">
        <v>0</v>
      </c>
      <c r="G212" s="25">
        <v>0</v>
      </c>
      <c r="H212" s="5">
        <v>0</v>
      </c>
      <c r="I212" s="95" t="s">
        <v>14</v>
      </c>
      <c r="J212" s="87" t="s">
        <v>14</v>
      </c>
      <c r="K212" s="87" t="s">
        <v>14</v>
      </c>
      <c r="L212" s="87" t="s">
        <v>14</v>
      </c>
      <c r="M212" s="127" t="s">
        <v>14</v>
      </c>
      <c r="N212" s="128"/>
      <c r="O212" s="1" t="s">
        <v>14</v>
      </c>
    </row>
    <row r="213" spans="2:15" x14ac:dyDescent="0.25">
      <c r="B213" s="137" t="s">
        <v>196</v>
      </c>
      <c r="C213" s="138"/>
      <c r="D213" s="138"/>
      <c r="E213" s="138"/>
      <c r="F213" s="51">
        <f>SUM(F211:F212)</f>
        <v>430000</v>
      </c>
      <c r="G213" s="51">
        <f t="shared" ref="G213:H213" si="32">SUM(G211:G212)</f>
        <v>350000</v>
      </c>
      <c r="H213" s="58">
        <f t="shared" si="32"/>
        <v>350000</v>
      </c>
      <c r="I213" s="95" t="s">
        <v>14</v>
      </c>
      <c r="J213" s="87" t="s">
        <v>14</v>
      </c>
      <c r="K213" s="87" t="s">
        <v>14</v>
      </c>
      <c r="L213" s="87" t="s">
        <v>14</v>
      </c>
      <c r="M213" s="127" t="s">
        <v>14</v>
      </c>
      <c r="N213" s="128"/>
      <c r="O213" s="1" t="s">
        <v>14</v>
      </c>
    </row>
    <row r="214" spans="2:15" ht="17.100000000000001" customHeight="1" x14ac:dyDescent="0.25">
      <c r="B214" s="120" t="s">
        <v>197</v>
      </c>
      <c r="C214" s="117"/>
      <c r="D214" s="117"/>
      <c r="E214" s="117"/>
      <c r="F214" s="117"/>
      <c r="G214" s="117"/>
      <c r="H214" s="129"/>
      <c r="I214" s="117"/>
      <c r="J214" s="117"/>
      <c r="K214" s="117"/>
      <c r="L214" s="117"/>
      <c r="M214" s="117"/>
      <c r="N214" s="117"/>
      <c r="O214" s="119"/>
    </row>
    <row r="215" spans="2:15" x14ac:dyDescent="0.25">
      <c r="B215" s="131" t="s">
        <v>198</v>
      </c>
      <c r="C215" s="118"/>
      <c r="D215" s="132" t="s">
        <v>199</v>
      </c>
      <c r="E215" s="115"/>
      <c r="F215" s="26">
        <v>907000</v>
      </c>
      <c r="G215" s="27">
        <v>594000</v>
      </c>
      <c r="H215" s="6">
        <v>594000</v>
      </c>
      <c r="I215" s="88">
        <v>109</v>
      </c>
      <c r="J215" s="82">
        <v>90</v>
      </c>
      <c r="K215" s="103">
        <v>10</v>
      </c>
      <c r="L215" s="103">
        <v>10</v>
      </c>
      <c r="M215" s="114">
        <v>0</v>
      </c>
      <c r="N215" s="115"/>
      <c r="O215" s="85">
        <v>0</v>
      </c>
    </row>
    <row r="216" spans="2:15" x14ac:dyDescent="0.25">
      <c r="B216" s="125" t="s">
        <v>27</v>
      </c>
      <c r="C216" s="126"/>
      <c r="D216" s="126"/>
      <c r="E216" s="126"/>
      <c r="F216" s="17">
        <v>0</v>
      </c>
      <c r="G216" s="17">
        <v>0</v>
      </c>
      <c r="H216" s="9">
        <v>0</v>
      </c>
      <c r="I216" s="95" t="s">
        <v>14</v>
      </c>
      <c r="J216" s="86" t="s">
        <v>14</v>
      </c>
      <c r="K216" s="87" t="s">
        <v>14</v>
      </c>
      <c r="L216" s="87" t="s">
        <v>14</v>
      </c>
      <c r="M216" s="127" t="s">
        <v>14</v>
      </c>
      <c r="N216" s="128"/>
      <c r="O216" s="1" t="s">
        <v>14</v>
      </c>
    </row>
    <row r="217" spans="2:15" x14ac:dyDescent="0.25">
      <c r="B217" s="130" t="s">
        <v>28</v>
      </c>
      <c r="C217" s="118"/>
      <c r="D217" s="118"/>
      <c r="E217" s="118"/>
      <c r="F217" s="25">
        <f>F215</f>
        <v>907000</v>
      </c>
      <c r="G217" s="25">
        <f t="shared" ref="G217:H217" si="33">G215</f>
        <v>594000</v>
      </c>
      <c r="H217" s="5">
        <f t="shared" si="33"/>
        <v>594000</v>
      </c>
      <c r="I217" s="95" t="s">
        <v>14</v>
      </c>
      <c r="J217" s="87" t="s">
        <v>14</v>
      </c>
      <c r="K217" s="87" t="s">
        <v>14</v>
      </c>
      <c r="L217" s="87" t="s">
        <v>14</v>
      </c>
      <c r="M217" s="127" t="s">
        <v>14</v>
      </c>
      <c r="N217" s="128"/>
      <c r="O217" s="1" t="s">
        <v>14</v>
      </c>
    </row>
    <row r="218" spans="2:15" x14ac:dyDescent="0.25">
      <c r="B218" s="137" t="s">
        <v>200</v>
      </c>
      <c r="C218" s="138"/>
      <c r="D218" s="138"/>
      <c r="E218" s="138"/>
      <c r="F218" s="51">
        <f>SUM(F216:F217)</f>
        <v>907000</v>
      </c>
      <c r="G218" s="51">
        <f t="shared" ref="G218:H218" si="34">SUM(G216:G217)</f>
        <v>594000</v>
      </c>
      <c r="H218" s="58">
        <f t="shared" si="34"/>
        <v>594000</v>
      </c>
      <c r="I218" s="95" t="s">
        <v>14</v>
      </c>
      <c r="J218" s="87" t="s">
        <v>14</v>
      </c>
      <c r="K218" s="87" t="s">
        <v>14</v>
      </c>
      <c r="L218" s="87" t="s">
        <v>14</v>
      </c>
      <c r="M218" s="127" t="s">
        <v>14</v>
      </c>
      <c r="N218" s="128"/>
      <c r="O218" s="1" t="s">
        <v>14</v>
      </c>
    </row>
    <row r="219" spans="2:15" ht="17.100000000000001" customHeight="1" x14ac:dyDescent="0.25">
      <c r="B219" s="120" t="s">
        <v>201</v>
      </c>
      <c r="C219" s="117"/>
      <c r="D219" s="117"/>
      <c r="E219" s="117"/>
      <c r="F219" s="117"/>
      <c r="G219" s="117"/>
      <c r="H219" s="129"/>
      <c r="I219" s="117"/>
      <c r="J219" s="117"/>
      <c r="K219" s="117"/>
      <c r="L219" s="117"/>
      <c r="M219" s="117"/>
      <c r="N219" s="117"/>
      <c r="O219" s="119"/>
    </row>
    <row r="220" spans="2:15" x14ac:dyDescent="0.25">
      <c r="B220" s="131" t="s">
        <v>202</v>
      </c>
      <c r="C220" s="118"/>
      <c r="D220" s="132" t="s">
        <v>203</v>
      </c>
      <c r="E220" s="115"/>
      <c r="F220" s="26">
        <v>1041824</v>
      </c>
      <c r="G220" s="27">
        <v>877200</v>
      </c>
      <c r="H220" s="6">
        <v>877200</v>
      </c>
      <c r="I220" s="88">
        <v>85</v>
      </c>
      <c r="J220" s="82">
        <v>80</v>
      </c>
      <c r="K220" s="103">
        <v>10</v>
      </c>
      <c r="L220" s="103">
        <v>10</v>
      </c>
      <c r="M220" s="114">
        <v>0</v>
      </c>
      <c r="N220" s="115"/>
      <c r="O220" s="85">
        <v>0</v>
      </c>
    </row>
    <row r="221" spans="2:15" x14ac:dyDescent="0.25">
      <c r="B221" s="125" t="s">
        <v>27</v>
      </c>
      <c r="C221" s="126"/>
      <c r="D221" s="126"/>
      <c r="E221" s="126"/>
      <c r="F221" s="17">
        <v>0</v>
      </c>
      <c r="G221" s="17">
        <v>0</v>
      </c>
      <c r="H221" s="9">
        <v>0</v>
      </c>
      <c r="I221" s="95" t="s">
        <v>14</v>
      </c>
      <c r="J221" s="86" t="s">
        <v>14</v>
      </c>
      <c r="K221" s="87" t="s">
        <v>14</v>
      </c>
      <c r="L221" s="87" t="s">
        <v>14</v>
      </c>
      <c r="M221" s="127" t="s">
        <v>14</v>
      </c>
      <c r="N221" s="128"/>
      <c r="O221" s="1" t="s">
        <v>14</v>
      </c>
    </row>
    <row r="222" spans="2:15" x14ac:dyDescent="0.25">
      <c r="B222" s="130" t="s">
        <v>28</v>
      </c>
      <c r="C222" s="118"/>
      <c r="D222" s="118"/>
      <c r="E222" s="118"/>
      <c r="F222" s="25">
        <f>F220</f>
        <v>1041824</v>
      </c>
      <c r="G222" s="25">
        <f t="shared" ref="G222:H222" si="35">G220</f>
        <v>877200</v>
      </c>
      <c r="H222" s="5">
        <f t="shared" si="35"/>
        <v>877200</v>
      </c>
      <c r="I222" s="95" t="s">
        <v>14</v>
      </c>
      <c r="J222" s="87" t="s">
        <v>14</v>
      </c>
      <c r="K222" s="87" t="s">
        <v>14</v>
      </c>
      <c r="L222" s="87" t="s">
        <v>14</v>
      </c>
      <c r="M222" s="127" t="s">
        <v>14</v>
      </c>
      <c r="N222" s="128"/>
      <c r="O222" s="1" t="s">
        <v>14</v>
      </c>
    </row>
    <row r="223" spans="2:15" x14ac:dyDescent="0.25">
      <c r="B223" s="137" t="s">
        <v>204</v>
      </c>
      <c r="C223" s="138"/>
      <c r="D223" s="138"/>
      <c r="E223" s="138"/>
      <c r="F223" s="51">
        <f>SUM(F221:F222)</f>
        <v>1041824</v>
      </c>
      <c r="G223" s="51">
        <f t="shared" ref="G223:H223" si="36">SUM(G221:G222)</f>
        <v>877200</v>
      </c>
      <c r="H223" s="58">
        <f t="shared" si="36"/>
        <v>877200</v>
      </c>
      <c r="I223" s="95" t="s">
        <v>14</v>
      </c>
      <c r="J223" s="87" t="s">
        <v>14</v>
      </c>
      <c r="K223" s="87" t="s">
        <v>14</v>
      </c>
      <c r="L223" s="87" t="s">
        <v>14</v>
      </c>
      <c r="M223" s="127" t="s">
        <v>14</v>
      </c>
      <c r="N223" s="128"/>
      <c r="O223" s="1" t="s">
        <v>14</v>
      </c>
    </row>
    <row r="224" spans="2:15" ht="17.100000000000001" customHeight="1" x14ac:dyDescent="0.25">
      <c r="B224" s="120" t="s">
        <v>205</v>
      </c>
      <c r="C224" s="117"/>
      <c r="D224" s="117"/>
      <c r="E224" s="117"/>
      <c r="F224" s="117"/>
      <c r="G224" s="117"/>
      <c r="H224" s="129"/>
      <c r="I224" s="117"/>
      <c r="J224" s="117"/>
      <c r="K224" s="117"/>
      <c r="L224" s="117"/>
      <c r="M224" s="117"/>
      <c r="N224" s="117"/>
      <c r="O224" s="119"/>
    </row>
    <row r="225" spans="2:15" x14ac:dyDescent="0.25">
      <c r="B225" s="131" t="s">
        <v>206</v>
      </c>
      <c r="C225" s="118"/>
      <c r="D225" s="132" t="s">
        <v>207</v>
      </c>
      <c r="E225" s="115"/>
      <c r="F225" s="11">
        <v>214720</v>
      </c>
      <c r="G225" s="12">
        <v>180365</v>
      </c>
      <c r="H225" s="4">
        <v>180365</v>
      </c>
      <c r="I225" s="88">
        <v>74.5</v>
      </c>
      <c r="J225" s="82">
        <v>70</v>
      </c>
      <c r="K225" s="103">
        <v>10</v>
      </c>
      <c r="L225" s="103">
        <v>10</v>
      </c>
      <c r="M225" s="114">
        <v>0</v>
      </c>
      <c r="N225" s="115"/>
      <c r="O225" s="85">
        <v>0</v>
      </c>
    </row>
    <row r="226" spans="2:15" x14ac:dyDescent="0.25">
      <c r="B226" s="125" t="s">
        <v>27</v>
      </c>
      <c r="C226" s="126"/>
      <c r="D226" s="126"/>
      <c r="E226" s="126"/>
      <c r="F226" s="17">
        <f>F225</f>
        <v>214720</v>
      </c>
      <c r="G226" s="17">
        <f t="shared" ref="G226:H226" si="37">G225</f>
        <v>180365</v>
      </c>
      <c r="H226" s="9">
        <f t="shared" si="37"/>
        <v>180365</v>
      </c>
      <c r="I226" s="95" t="s">
        <v>14</v>
      </c>
      <c r="J226" s="86" t="s">
        <v>14</v>
      </c>
      <c r="K226" s="87" t="s">
        <v>14</v>
      </c>
      <c r="L226" s="87" t="s">
        <v>14</v>
      </c>
      <c r="M226" s="127" t="s">
        <v>14</v>
      </c>
      <c r="N226" s="128"/>
      <c r="O226" s="1" t="s">
        <v>14</v>
      </c>
    </row>
    <row r="227" spans="2:15" x14ac:dyDescent="0.25">
      <c r="B227" s="130" t="s">
        <v>28</v>
      </c>
      <c r="C227" s="118"/>
      <c r="D227" s="118"/>
      <c r="E227" s="118"/>
      <c r="F227" s="25">
        <v>0</v>
      </c>
      <c r="G227" s="25">
        <v>0</v>
      </c>
      <c r="H227" s="5">
        <v>0</v>
      </c>
      <c r="I227" s="95" t="s">
        <v>14</v>
      </c>
      <c r="J227" s="87" t="s">
        <v>14</v>
      </c>
      <c r="K227" s="87" t="s">
        <v>14</v>
      </c>
      <c r="L227" s="87" t="s">
        <v>14</v>
      </c>
      <c r="M227" s="127" t="s">
        <v>14</v>
      </c>
      <c r="N227" s="128"/>
      <c r="O227" s="1" t="s">
        <v>14</v>
      </c>
    </row>
    <row r="228" spans="2:15" x14ac:dyDescent="0.25">
      <c r="B228" s="137" t="s">
        <v>208</v>
      </c>
      <c r="C228" s="138"/>
      <c r="D228" s="138"/>
      <c r="E228" s="138"/>
      <c r="F228" s="51">
        <f>SUM(F226:F227)</f>
        <v>214720</v>
      </c>
      <c r="G228" s="51">
        <f t="shared" ref="G228:H228" si="38">SUM(G226:G227)</f>
        <v>180365</v>
      </c>
      <c r="H228" s="58">
        <f t="shared" si="38"/>
        <v>180365</v>
      </c>
      <c r="I228" s="95" t="s">
        <v>14</v>
      </c>
      <c r="J228" s="87" t="s">
        <v>14</v>
      </c>
      <c r="K228" s="87" t="s">
        <v>14</v>
      </c>
      <c r="L228" s="87" t="s">
        <v>14</v>
      </c>
      <c r="M228" s="127" t="s">
        <v>14</v>
      </c>
      <c r="N228" s="128"/>
      <c r="O228" s="1" t="s">
        <v>14</v>
      </c>
    </row>
    <row r="229" spans="2:15" ht="17.100000000000001" customHeight="1" x14ac:dyDescent="0.25">
      <c r="B229" s="120" t="s">
        <v>209</v>
      </c>
      <c r="C229" s="117"/>
      <c r="D229" s="117"/>
      <c r="E229" s="117"/>
      <c r="F229" s="117"/>
      <c r="G229" s="117"/>
      <c r="H229" s="129"/>
      <c r="I229" s="117"/>
      <c r="J229" s="117"/>
      <c r="K229" s="117"/>
      <c r="L229" s="117"/>
      <c r="M229" s="117"/>
      <c r="N229" s="117"/>
      <c r="O229" s="119"/>
    </row>
    <row r="230" spans="2:15" x14ac:dyDescent="0.25">
      <c r="B230" s="131" t="s">
        <v>210</v>
      </c>
      <c r="C230" s="118"/>
      <c r="D230" s="132" t="s">
        <v>211</v>
      </c>
      <c r="E230" s="115"/>
      <c r="F230" s="26">
        <v>1312536</v>
      </c>
      <c r="G230" s="27">
        <v>1106800</v>
      </c>
      <c r="H230" s="6">
        <v>1106800</v>
      </c>
      <c r="I230" s="88">
        <v>89</v>
      </c>
      <c r="J230" s="82">
        <v>80</v>
      </c>
      <c r="K230" s="103">
        <v>10</v>
      </c>
      <c r="L230" s="103">
        <v>10</v>
      </c>
      <c r="M230" s="114">
        <v>0</v>
      </c>
      <c r="N230" s="115"/>
      <c r="O230" s="85">
        <v>0</v>
      </c>
    </row>
    <row r="231" spans="2:15" x14ac:dyDescent="0.25">
      <c r="B231" s="131" t="s">
        <v>212</v>
      </c>
      <c r="C231" s="118"/>
      <c r="D231" s="132" t="s">
        <v>213</v>
      </c>
      <c r="E231" s="115"/>
      <c r="F231" s="26">
        <v>75800</v>
      </c>
      <c r="G231" s="27">
        <v>53000</v>
      </c>
      <c r="H231" s="6">
        <v>53000</v>
      </c>
      <c r="I231" s="88">
        <v>92</v>
      </c>
      <c r="J231" s="82">
        <v>75</v>
      </c>
      <c r="K231" s="103">
        <v>10</v>
      </c>
      <c r="L231" s="103">
        <v>10</v>
      </c>
      <c r="M231" s="114">
        <v>0</v>
      </c>
      <c r="N231" s="115"/>
      <c r="O231" s="85">
        <v>0</v>
      </c>
    </row>
    <row r="232" spans="2:15" x14ac:dyDescent="0.25">
      <c r="B232" s="131" t="s">
        <v>214</v>
      </c>
      <c r="C232" s="118"/>
      <c r="D232" s="132" t="s">
        <v>215</v>
      </c>
      <c r="E232" s="115"/>
      <c r="F232" s="26">
        <v>246000</v>
      </c>
      <c r="G232" s="27">
        <v>172000</v>
      </c>
      <c r="H232" s="6">
        <v>0</v>
      </c>
      <c r="I232" s="88">
        <v>96</v>
      </c>
      <c r="J232" s="82">
        <v>80</v>
      </c>
      <c r="K232" s="103">
        <v>10</v>
      </c>
      <c r="L232" s="103">
        <v>10</v>
      </c>
      <c r="M232" s="114">
        <v>0</v>
      </c>
      <c r="N232" s="115"/>
      <c r="O232" s="85">
        <v>0</v>
      </c>
    </row>
    <row r="233" spans="2:15" x14ac:dyDescent="0.25">
      <c r="B233" s="125" t="s">
        <v>27</v>
      </c>
      <c r="C233" s="126"/>
      <c r="D233" s="126"/>
      <c r="E233" s="126"/>
      <c r="F233" s="17">
        <v>0</v>
      </c>
      <c r="G233" s="17">
        <v>0</v>
      </c>
      <c r="H233" s="9">
        <v>0</v>
      </c>
      <c r="I233" s="95" t="s">
        <v>14</v>
      </c>
      <c r="J233" s="86" t="s">
        <v>14</v>
      </c>
      <c r="K233" s="87" t="s">
        <v>14</v>
      </c>
      <c r="L233" s="87" t="s">
        <v>14</v>
      </c>
      <c r="M233" s="127" t="s">
        <v>14</v>
      </c>
      <c r="N233" s="128"/>
      <c r="O233" s="1" t="s">
        <v>14</v>
      </c>
    </row>
    <row r="234" spans="2:15" x14ac:dyDescent="0.25">
      <c r="B234" s="130" t="s">
        <v>28</v>
      </c>
      <c r="C234" s="118"/>
      <c r="D234" s="118"/>
      <c r="E234" s="118"/>
      <c r="F234" s="25">
        <f>SUM(F230:F232)</f>
        <v>1634336</v>
      </c>
      <c r="G234" s="25">
        <f t="shared" ref="G234:H234" si="39">SUM(G230:G232)</f>
        <v>1331800</v>
      </c>
      <c r="H234" s="5">
        <f t="shared" si="39"/>
        <v>1159800</v>
      </c>
      <c r="I234" s="95" t="s">
        <v>14</v>
      </c>
      <c r="J234" s="87" t="s">
        <v>14</v>
      </c>
      <c r="K234" s="87" t="s">
        <v>14</v>
      </c>
      <c r="L234" s="87" t="s">
        <v>14</v>
      </c>
      <c r="M234" s="127" t="s">
        <v>14</v>
      </c>
      <c r="N234" s="128"/>
      <c r="O234" s="1" t="s">
        <v>14</v>
      </c>
    </row>
    <row r="235" spans="2:15" x14ac:dyDescent="0.25">
      <c r="B235" s="137" t="s">
        <v>216</v>
      </c>
      <c r="C235" s="138"/>
      <c r="D235" s="138"/>
      <c r="E235" s="138"/>
      <c r="F235" s="51">
        <f>SUM(F233:F234)</f>
        <v>1634336</v>
      </c>
      <c r="G235" s="51">
        <f t="shared" ref="G235:H235" si="40">SUM(G233:G234)</f>
        <v>1331800</v>
      </c>
      <c r="H235" s="58">
        <f t="shared" si="40"/>
        <v>1159800</v>
      </c>
      <c r="I235" s="95" t="s">
        <v>14</v>
      </c>
      <c r="J235" s="87" t="s">
        <v>14</v>
      </c>
      <c r="K235" s="87" t="s">
        <v>14</v>
      </c>
      <c r="L235" s="87" t="s">
        <v>14</v>
      </c>
      <c r="M235" s="127" t="s">
        <v>14</v>
      </c>
      <c r="N235" s="128"/>
      <c r="O235" s="1" t="s">
        <v>14</v>
      </c>
    </row>
    <row r="236" spans="2:15" x14ac:dyDescent="0.25">
      <c r="B236" s="139" t="s">
        <v>27</v>
      </c>
      <c r="C236" s="140"/>
      <c r="D236" s="140"/>
      <c r="E236" s="140"/>
      <c r="F236" s="20">
        <f>SUM(F163,F169,F174,F180,F189,F195,F200,F206,F211,F216,F221,F226,F233)</f>
        <v>2634250</v>
      </c>
      <c r="G236" s="20">
        <f t="shared" ref="G236:H236" si="41">SUM(G163,G169,G174,G180,G189,G195,G200,G206,G211,G216,G221,G226,G233)</f>
        <v>2176766</v>
      </c>
      <c r="H236" s="54">
        <f t="shared" si="41"/>
        <v>1728786</v>
      </c>
      <c r="I236" s="95" t="s">
        <v>14</v>
      </c>
      <c r="J236" s="87" t="s">
        <v>14</v>
      </c>
      <c r="K236" s="87" t="s">
        <v>14</v>
      </c>
      <c r="L236" s="87" t="s">
        <v>14</v>
      </c>
      <c r="M236" s="127" t="s">
        <v>14</v>
      </c>
      <c r="N236" s="128"/>
      <c r="O236" s="1" t="s">
        <v>14</v>
      </c>
    </row>
    <row r="237" spans="2:15" x14ac:dyDescent="0.25">
      <c r="B237" s="133" t="s">
        <v>28</v>
      </c>
      <c r="C237" s="134"/>
      <c r="D237" s="134"/>
      <c r="E237" s="134"/>
      <c r="F237" s="57">
        <f>SUM(F164,F170,F175,F181,F190,F196,F201,F207,F212,F217,F222,F227,F234)</f>
        <v>8307300</v>
      </c>
      <c r="G237" s="57">
        <f t="shared" ref="G237:H237" si="42">SUM(G164,G170,G175,G181,G190,G196,G201,G207,G212,G217,G222,G227,G234)</f>
        <v>6370658</v>
      </c>
      <c r="H237" s="64">
        <f t="shared" si="42"/>
        <v>3927600</v>
      </c>
      <c r="I237" s="95" t="s">
        <v>14</v>
      </c>
      <c r="J237" s="87" t="s">
        <v>14</v>
      </c>
      <c r="K237" s="87" t="s">
        <v>14</v>
      </c>
      <c r="L237" s="87" t="s">
        <v>14</v>
      </c>
      <c r="M237" s="127" t="s">
        <v>14</v>
      </c>
      <c r="N237" s="128"/>
      <c r="O237" s="1" t="s">
        <v>14</v>
      </c>
    </row>
    <row r="238" spans="2:15" x14ac:dyDescent="0.25">
      <c r="B238" s="135" t="s">
        <v>217</v>
      </c>
      <c r="C238" s="136"/>
      <c r="D238" s="136"/>
      <c r="E238" s="136"/>
      <c r="F238" s="49">
        <f>SUM(F165,F171,F176,F182,F191,F197,F202,F208,F213,F218,F223,F228,F235)</f>
        <v>10941550</v>
      </c>
      <c r="G238" s="49">
        <f t="shared" ref="G238:H238" si="43">SUM(G165,G171,G176,G182,G191,G197,G202,G208,G213,G218,G223,G228,G235)</f>
        <v>8547424</v>
      </c>
      <c r="H238" s="59">
        <f t="shared" si="43"/>
        <v>5656386</v>
      </c>
      <c r="I238" s="95" t="s">
        <v>14</v>
      </c>
      <c r="J238" s="87" t="s">
        <v>14</v>
      </c>
      <c r="K238" s="87" t="s">
        <v>14</v>
      </c>
      <c r="L238" s="87" t="s">
        <v>14</v>
      </c>
      <c r="M238" s="127" t="s">
        <v>14</v>
      </c>
      <c r="N238" s="128"/>
      <c r="O238" s="1" t="s">
        <v>14</v>
      </c>
    </row>
    <row r="239" spans="2:15" ht="18.600000000000001" customHeight="1" x14ac:dyDescent="0.25">
      <c r="B239" s="116" t="s">
        <v>218</v>
      </c>
      <c r="C239" s="117"/>
      <c r="D239" s="117"/>
      <c r="E239" s="117"/>
      <c r="F239" s="117"/>
      <c r="G239" s="117"/>
      <c r="H239" s="118"/>
      <c r="I239" s="117"/>
      <c r="J239" s="117"/>
      <c r="K239" s="117"/>
      <c r="L239" s="117"/>
      <c r="M239" s="117"/>
      <c r="N239" s="117"/>
      <c r="O239" s="119"/>
    </row>
    <row r="240" spans="2:15" ht="17.100000000000001" customHeight="1" x14ac:dyDescent="0.25">
      <c r="B240" s="120" t="s">
        <v>667</v>
      </c>
      <c r="C240" s="117"/>
      <c r="D240" s="117"/>
      <c r="E240" s="117"/>
      <c r="F240" s="117"/>
      <c r="G240" s="117"/>
      <c r="H240" s="121"/>
      <c r="I240" s="117"/>
      <c r="J240" s="117"/>
      <c r="K240" s="117"/>
      <c r="L240" s="117"/>
      <c r="M240" s="117"/>
      <c r="N240" s="117"/>
      <c r="O240" s="119"/>
    </row>
    <row r="241" spans="2:15" x14ac:dyDescent="0.25">
      <c r="B241" s="131" t="s">
        <v>270</v>
      </c>
      <c r="C241" s="118"/>
      <c r="D241" s="132" t="s">
        <v>271</v>
      </c>
      <c r="E241" s="115"/>
      <c r="F241" s="26">
        <v>74000</v>
      </c>
      <c r="G241" s="27">
        <v>66600</v>
      </c>
      <c r="H241" s="6">
        <v>66600</v>
      </c>
      <c r="I241" s="88"/>
      <c r="J241" s="82">
        <v>80</v>
      </c>
      <c r="K241" s="103">
        <v>10</v>
      </c>
      <c r="L241" s="103">
        <v>10</v>
      </c>
      <c r="M241" s="114">
        <v>0</v>
      </c>
      <c r="N241" s="115"/>
      <c r="O241" s="85">
        <v>0</v>
      </c>
    </row>
    <row r="242" spans="2:15" x14ac:dyDescent="0.25">
      <c r="B242" s="125" t="s">
        <v>27</v>
      </c>
      <c r="C242" s="126"/>
      <c r="D242" s="126"/>
      <c r="E242" s="126"/>
      <c r="F242" s="17">
        <v>0</v>
      </c>
      <c r="G242" s="17">
        <v>0</v>
      </c>
      <c r="H242" s="9">
        <v>0</v>
      </c>
      <c r="I242" s="95" t="s">
        <v>14</v>
      </c>
      <c r="J242" s="86" t="s">
        <v>14</v>
      </c>
      <c r="K242" s="87" t="s">
        <v>14</v>
      </c>
      <c r="L242" s="87" t="s">
        <v>14</v>
      </c>
      <c r="M242" s="127" t="s">
        <v>14</v>
      </c>
      <c r="N242" s="128"/>
      <c r="O242" s="1" t="s">
        <v>14</v>
      </c>
    </row>
    <row r="243" spans="2:15" x14ac:dyDescent="0.25">
      <c r="B243" s="130" t="s">
        <v>28</v>
      </c>
      <c r="C243" s="118"/>
      <c r="D243" s="118"/>
      <c r="E243" s="118"/>
      <c r="F243" s="25">
        <f>F241</f>
        <v>74000</v>
      </c>
      <c r="G243" s="25">
        <f t="shared" ref="G243:H243" si="44">G241</f>
        <v>66600</v>
      </c>
      <c r="H243" s="5">
        <f t="shared" si="44"/>
        <v>66600</v>
      </c>
      <c r="I243" s="95" t="s">
        <v>14</v>
      </c>
      <c r="J243" s="87" t="s">
        <v>14</v>
      </c>
      <c r="K243" s="87" t="s">
        <v>14</v>
      </c>
      <c r="L243" s="87" t="s">
        <v>14</v>
      </c>
      <c r="M243" s="127" t="s">
        <v>14</v>
      </c>
      <c r="N243" s="128"/>
      <c r="O243" s="1" t="s">
        <v>14</v>
      </c>
    </row>
    <row r="244" spans="2:15" x14ac:dyDescent="0.25">
      <c r="B244" s="137" t="s">
        <v>690</v>
      </c>
      <c r="C244" s="138"/>
      <c r="D244" s="138"/>
      <c r="E244" s="138"/>
      <c r="F244" s="51">
        <f>SUM(F242:F243)</f>
        <v>74000</v>
      </c>
      <c r="G244" s="51">
        <f t="shared" ref="G244:H244" si="45">SUM(G242:G243)</f>
        <v>66600</v>
      </c>
      <c r="H244" s="58">
        <f t="shared" si="45"/>
        <v>66600</v>
      </c>
      <c r="I244" s="95" t="s">
        <v>14</v>
      </c>
      <c r="J244" s="87" t="s">
        <v>14</v>
      </c>
      <c r="K244" s="87" t="s">
        <v>14</v>
      </c>
      <c r="L244" s="87" t="s">
        <v>14</v>
      </c>
      <c r="M244" s="127" t="s">
        <v>14</v>
      </c>
      <c r="N244" s="128"/>
      <c r="O244" s="1" t="s">
        <v>14</v>
      </c>
    </row>
    <row r="245" spans="2:15" ht="17.100000000000001" customHeight="1" x14ac:dyDescent="0.25">
      <c r="B245" s="120" t="s">
        <v>219</v>
      </c>
      <c r="C245" s="117"/>
      <c r="D245" s="117"/>
      <c r="E245" s="117"/>
      <c r="F245" s="117"/>
      <c r="G245" s="117"/>
      <c r="H245" s="129"/>
      <c r="I245" s="117"/>
      <c r="J245" s="117"/>
      <c r="K245" s="117"/>
      <c r="L245" s="117"/>
      <c r="M245" s="117"/>
      <c r="N245" s="117"/>
      <c r="O245" s="119"/>
    </row>
    <row r="246" spans="2:15" x14ac:dyDescent="0.25">
      <c r="B246" s="131" t="s">
        <v>220</v>
      </c>
      <c r="C246" s="118"/>
      <c r="D246" s="132" t="s">
        <v>221</v>
      </c>
      <c r="E246" s="115"/>
      <c r="F246" s="26">
        <v>200000</v>
      </c>
      <c r="G246" s="27">
        <v>160000</v>
      </c>
      <c r="H246" s="6">
        <v>0</v>
      </c>
      <c r="I246" s="88">
        <v>81</v>
      </c>
      <c r="J246" s="82" t="s">
        <v>14</v>
      </c>
      <c r="K246" s="103">
        <v>10</v>
      </c>
      <c r="L246" s="103">
        <v>10</v>
      </c>
      <c r="M246" s="114">
        <v>0</v>
      </c>
      <c r="N246" s="115"/>
      <c r="O246" s="85">
        <v>0</v>
      </c>
    </row>
    <row r="247" spans="2:15" x14ac:dyDescent="0.25">
      <c r="B247" s="131" t="s">
        <v>222</v>
      </c>
      <c r="C247" s="118"/>
      <c r="D247" s="132" t="s">
        <v>223</v>
      </c>
      <c r="E247" s="115"/>
      <c r="F247" s="26">
        <v>15530</v>
      </c>
      <c r="G247" s="27">
        <v>12424</v>
      </c>
      <c r="H247" s="6">
        <v>12424</v>
      </c>
      <c r="I247" s="88">
        <v>100</v>
      </c>
      <c r="J247" s="82">
        <v>85</v>
      </c>
      <c r="K247" s="103">
        <v>10</v>
      </c>
      <c r="L247" s="103">
        <v>10</v>
      </c>
      <c r="M247" s="114">
        <v>0</v>
      </c>
      <c r="N247" s="115"/>
      <c r="O247" s="85">
        <v>0</v>
      </c>
    </row>
    <row r="248" spans="2:15" x14ac:dyDescent="0.25">
      <c r="B248" s="142" t="s">
        <v>224</v>
      </c>
      <c r="C248" s="143"/>
      <c r="D248" s="144" t="s">
        <v>225</v>
      </c>
      <c r="E248" s="145"/>
      <c r="F248" s="13">
        <v>333350</v>
      </c>
      <c r="G248" s="14">
        <v>266680</v>
      </c>
      <c r="H248" s="4">
        <v>266680</v>
      </c>
      <c r="I248" s="88">
        <v>99</v>
      </c>
      <c r="J248" s="82">
        <v>90</v>
      </c>
      <c r="K248" s="103">
        <v>10</v>
      </c>
      <c r="L248" s="103">
        <v>10</v>
      </c>
      <c r="M248" s="114">
        <v>0</v>
      </c>
      <c r="N248" s="115"/>
      <c r="O248" s="85">
        <v>0</v>
      </c>
    </row>
    <row r="249" spans="2:15" x14ac:dyDescent="0.25">
      <c r="B249" s="125" t="s">
        <v>27</v>
      </c>
      <c r="C249" s="126"/>
      <c r="D249" s="126"/>
      <c r="E249" s="126"/>
      <c r="F249" s="17">
        <f>F248</f>
        <v>333350</v>
      </c>
      <c r="G249" s="17">
        <f t="shared" ref="G249:H249" si="46">G248</f>
        <v>266680</v>
      </c>
      <c r="H249" s="9">
        <f t="shared" si="46"/>
        <v>266680</v>
      </c>
      <c r="I249" s="95" t="s">
        <v>14</v>
      </c>
      <c r="J249" s="86" t="s">
        <v>14</v>
      </c>
      <c r="K249" s="87" t="s">
        <v>14</v>
      </c>
      <c r="L249" s="87" t="s">
        <v>14</v>
      </c>
      <c r="M249" s="127" t="s">
        <v>14</v>
      </c>
      <c r="N249" s="128"/>
      <c r="O249" s="1" t="s">
        <v>14</v>
      </c>
    </row>
    <row r="250" spans="2:15" x14ac:dyDescent="0.25">
      <c r="B250" s="130" t="s">
        <v>28</v>
      </c>
      <c r="C250" s="118"/>
      <c r="D250" s="118"/>
      <c r="E250" s="118"/>
      <c r="F250" s="25">
        <f>SUM(F246:F247)</f>
        <v>215530</v>
      </c>
      <c r="G250" s="25">
        <f t="shared" ref="G250:H250" si="47">SUM(G246:G247)</f>
        <v>172424</v>
      </c>
      <c r="H250" s="5">
        <f t="shared" si="47"/>
        <v>12424</v>
      </c>
      <c r="I250" s="95" t="s">
        <v>14</v>
      </c>
      <c r="J250" s="87" t="s">
        <v>14</v>
      </c>
      <c r="K250" s="87" t="s">
        <v>14</v>
      </c>
      <c r="L250" s="87" t="s">
        <v>14</v>
      </c>
      <c r="M250" s="127" t="s">
        <v>14</v>
      </c>
      <c r="N250" s="128"/>
      <c r="O250" s="1" t="s">
        <v>14</v>
      </c>
    </row>
    <row r="251" spans="2:15" x14ac:dyDescent="0.25">
      <c r="B251" s="137" t="s">
        <v>226</v>
      </c>
      <c r="C251" s="138"/>
      <c r="D251" s="138"/>
      <c r="E251" s="138"/>
      <c r="F251" s="51">
        <f>SUM(F249:F250)</f>
        <v>548880</v>
      </c>
      <c r="G251" s="51">
        <f t="shared" ref="G251:H251" si="48">SUM(G249:G250)</f>
        <v>439104</v>
      </c>
      <c r="H251" s="58">
        <f t="shared" si="48"/>
        <v>279104</v>
      </c>
      <c r="I251" s="95" t="s">
        <v>14</v>
      </c>
      <c r="J251" s="87" t="s">
        <v>14</v>
      </c>
      <c r="K251" s="87" t="s">
        <v>14</v>
      </c>
      <c r="L251" s="87" t="s">
        <v>14</v>
      </c>
      <c r="M251" s="127" t="s">
        <v>14</v>
      </c>
      <c r="N251" s="128"/>
      <c r="O251" s="1" t="s">
        <v>14</v>
      </c>
    </row>
    <row r="252" spans="2:15" ht="17.100000000000001" customHeight="1" x14ac:dyDescent="0.25">
      <c r="B252" s="120" t="s">
        <v>227</v>
      </c>
      <c r="C252" s="117"/>
      <c r="D252" s="117"/>
      <c r="E252" s="117"/>
      <c r="F252" s="117"/>
      <c r="G252" s="117"/>
      <c r="H252" s="129"/>
      <c r="I252" s="117"/>
      <c r="J252" s="117"/>
      <c r="K252" s="117"/>
      <c r="L252" s="117"/>
      <c r="M252" s="117"/>
      <c r="N252" s="117"/>
      <c r="O252" s="119"/>
    </row>
    <row r="253" spans="2:15" x14ac:dyDescent="0.25">
      <c r="B253" s="131" t="s">
        <v>228</v>
      </c>
      <c r="C253" s="118"/>
      <c r="D253" s="132" t="s">
        <v>229</v>
      </c>
      <c r="E253" s="115"/>
      <c r="F253" s="26">
        <v>346000</v>
      </c>
      <c r="G253" s="27">
        <v>276000</v>
      </c>
      <c r="H253" s="6">
        <v>276000</v>
      </c>
      <c r="I253" s="88">
        <v>81</v>
      </c>
      <c r="J253" s="82">
        <v>85</v>
      </c>
      <c r="K253" s="103">
        <v>10</v>
      </c>
      <c r="L253" s="103">
        <v>10</v>
      </c>
      <c r="M253" s="114">
        <v>0</v>
      </c>
      <c r="N253" s="115"/>
      <c r="O253" s="85">
        <v>0</v>
      </c>
    </row>
    <row r="254" spans="2:15" x14ac:dyDescent="0.25">
      <c r="B254" s="125" t="s">
        <v>27</v>
      </c>
      <c r="C254" s="126"/>
      <c r="D254" s="126"/>
      <c r="E254" s="126"/>
      <c r="F254" s="17">
        <v>0</v>
      </c>
      <c r="G254" s="17">
        <v>0</v>
      </c>
      <c r="H254" s="9">
        <v>0</v>
      </c>
      <c r="I254" s="95" t="s">
        <v>14</v>
      </c>
      <c r="J254" s="86" t="s">
        <v>14</v>
      </c>
      <c r="K254" s="87" t="s">
        <v>14</v>
      </c>
      <c r="L254" s="87" t="s">
        <v>14</v>
      </c>
      <c r="M254" s="127" t="s">
        <v>14</v>
      </c>
      <c r="N254" s="128"/>
      <c r="O254" s="1" t="s">
        <v>14</v>
      </c>
    </row>
    <row r="255" spans="2:15" x14ac:dyDescent="0.25">
      <c r="B255" s="130" t="s">
        <v>28</v>
      </c>
      <c r="C255" s="118"/>
      <c r="D255" s="118"/>
      <c r="E255" s="118"/>
      <c r="F255" s="25">
        <f>F253</f>
        <v>346000</v>
      </c>
      <c r="G255" s="25">
        <f t="shared" ref="G255:H255" si="49">G253</f>
        <v>276000</v>
      </c>
      <c r="H255" s="5">
        <f t="shared" si="49"/>
        <v>276000</v>
      </c>
      <c r="I255" s="95" t="s">
        <v>14</v>
      </c>
      <c r="J255" s="87" t="s">
        <v>14</v>
      </c>
      <c r="K255" s="87" t="s">
        <v>14</v>
      </c>
      <c r="L255" s="87" t="s">
        <v>14</v>
      </c>
      <c r="M255" s="127" t="s">
        <v>14</v>
      </c>
      <c r="N255" s="128"/>
      <c r="O255" s="1" t="s">
        <v>14</v>
      </c>
    </row>
    <row r="256" spans="2:15" x14ac:dyDescent="0.25">
      <c r="B256" s="137" t="s">
        <v>230</v>
      </c>
      <c r="C256" s="138"/>
      <c r="D256" s="138"/>
      <c r="E256" s="138"/>
      <c r="F256" s="51">
        <f>SUM(F254:F255)</f>
        <v>346000</v>
      </c>
      <c r="G256" s="51">
        <f t="shared" ref="G256:H256" si="50">SUM(G254:G255)</f>
        <v>276000</v>
      </c>
      <c r="H256" s="58">
        <f t="shared" si="50"/>
        <v>276000</v>
      </c>
      <c r="I256" s="95" t="s">
        <v>14</v>
      </c>
      <c r="J256" s="87" t="s">
        <v>14</v>
      </c>
      <c r="K256" s="87" t="s">
        <v>14</v>
      </c>
      <c r="L256" s="87" t="s">
        <v>14</v>
      </c>
      <c r="M256" s="127" t="s">
        <v>14</v>
      </c>
      <c r="N256" s="128"/>
      <c r="O256" s="1" t="s">
        <v>14</v>
      </c>
    </row>
    <row r="257" spans="2:15" ht="17.100000000000001" customHeight="1" x14ac:dyDescent="0.25">
      <c r="B257" s="120" t="s">
        <v>231</v>
      </c>
      <c r="C257" s="117"/>
      <c r="D257" s="117"/>
      <c r="E257" s="117"/>
      <c r="F257" s="117"/>
      <c r="G257" s="117"/>
      <c r="H257" s="129"/>
      <c r="I257" s="117"/>
      <c r="J257" s="117"/>
      <c r="K257" s="117"/>
      <c r="L257" s="117"/>
      <c r="M257" s="117"/>
      <c r="N257" s="117"/>
      <c r="O257" s="119"/>
    </row>
    <row r="258" spans="2:15" x14ac:dyDescent="0.25">
      <c r="B258" s="142" t="s">
        <v>232</v>
      </c>
      <c r="C258" s="143"/>
      <c r="D258" s="144" t="s">
        <v>233</v>
      </c>
      <c r="E258" s="145"/>
      <c r="F258" s="11">
        <v>311000</v>
      </c>
      <c r="G258" s="12">
        <v>271000</v>
      </c>
      <c r="H258" s="4">
        <v>271000</v>
      </c>
      <c r="I258" s="88">
        <v>95</v>
      </c>
      <c r="J258" s="82">
        <v>90</v>
      </c>
      <c r="K258" s="103">
        <v>10</v>
      </c>
      <c r="L258" s="103">
        <v>10</v>
      </c>
      <c r="M258" s="114">
        <v>0</v>
      </c>
      <c r="N258" s="115"/>
      <c r="O258" s="85">
        <v>0</v>
      </c>
    </row>
    <row r="259" spans="2:15" x14ac:dyDescent="0.25">
      <c r="B259" s="125" t="s">
        <v>27</v>
      </c>
      <c r="C259" s="126"/>
      <c r="D259" s="126"/>
      <c r="E259" s="126"/>
      <c r="F259" s="17">
        <f>F258</f>
        <v>311000</v>
      </c>
      <c r="G259" s="17">
        <f t="shared" ref="G259:H259" si="51">G258</f>
        <v>271000</v>
      </c>
      <c r="H259" s="18">
        <f t="shared" si="51"/>
        <v>271000</v>
      </c>
      <c r="I259" s="95" t="s">
        <v>14</v>
      </c>
      <c r="J259" s="86" t="s">
        <v>14</v>
      </c>
      <c r="K259" s="87" t="s">
        <v>14</v>
      </c>
      <c r="L259" s="87" t="s">
        <v>14</v>
      </c>
      <c r="M259" s="127" t="s">
        <v>14</v>
      </c>
      <c r="N259" s="128"/>
      <c r="O259" s="1" t="s">
        <v>14</v>
      </c>
    </row>
    <row r="260" spans="2:15" x14ac:dyDescent="0.25">
      <c r="B260" s="130" t="s">
        <v>28</v>
      </c>
      <c r="C260" s="118"/>
      <c r="D260" s="118"/>
      <c r="E260" s="118"/>
      <c r="F260" s="25">
        <v>0</v>
      </c>
      <c r="G260" s="25">
        <v>0</v>
      </c>
      <c r="H260" s="15">
        <v>0</v>
      </c>
      <c r="I260" s="95" t="s">
        <v>14</v>
      </c>
      <c r="J260" s="87" t="s">
        <v>14</v>
      </c>
      <c r="K260" s="87" t="s">
        <v>14</v>
      </c>
      <c r="L260" s="87" t="s">
        <v>14</v>
      </c>
      <c r="M260" s="127" t="s">
        <v>14</v>
      </c>
      <c r="N260" s="128"/>
      <c r="O260" s="1" t="s">
        <v>14</v>
      </c>
    </row>
    <row r="261" spans="2:15" x14ac:dyDescent="0.25">
      <c r="B261" s="137" t="s">
        <v>234</v>
      </c>
      <c r="C261" s="138"/>
      <c r="D261" s="138"/>
      <c r="E261" s="138"/>
      <c r="F261" s="51">
        <f>SUM(F259:F260)</f>
        <v>311000</v>
      </c>
      <c r="G261" s="51">
        <f t="shared" ref="G261:H261" si="52">SUM(G259:G260)</f>
        <v>271000</v>
      </c>
      <c r="H261" s="50">
        <f t="shared" si="52"/>
        <v>271000</v>
      </c>
      <c r="I261" s="95" t="s">
        <v>14</v>
      </c>
      <c r="J261" s="87" t="s">
        <v>14</v>
      </c>
      <c r="K261" s="87" t="s">
        <v>14</v>
      </c>
      <c r="L261" s="87" t="s">
        <v>14</v>
      </c>
      <c r="M261" s="127" t="s">
        <v>14</v>
      </c>
      <c r="N261" s="128"/>
      <c r="O261" s="1" t="s">
        <v>14</v>
      </c>
    </row>
    <row r="262" spans="2:15" ht="17.100000000000001" customHeight="1" x14ac:dyDescent="0.25">
      <c r="B262" s="120" t="s">
        <v>235</v>
      </c>
      <c r="C262" s="117"/>
      <c r="D262" s="117"/>
      <c r="E262" s="117"/>
      <c r="F262" s="117"/>
      <c r="G262" s="117"/>
      <c r="H262" s="129"/>
      <c r="I262" s="117"/>
      <c r="J262" s="117"/>
      <c r="K262" s="117"/>
      <c r="L262" s="117"/>
      <c r="M262" s="117"/>
      <c r="N262" s="117"/>
      <c r="O262" s="119"/>
    </row>
    <row r="263" spans="2:15" x14ac:dyDescent="0.25">
      <c r="B263" s="142" t="s">
        <v>236</v>
      </c>
      <c r="C263" s="143"/>
      <c r="D263" s="144" t="s">
        <v>237</v>
      </c>
      <c r="E263" s="145"/>
      <c r="F263" s="11">
        <v>796330</v>
      </c>
      <c r="G263" s="12">
        <v>716000</v>
      </c>
      <c r="H263" s="4">
        <v>0</v>
      </c>
      <c r="I263" s="88">
        <v>38</v>
      </c>
      <c r="J263" s="82">
        <v>45</v>
      </c>
      <c r="K263" s="103">
        <v>10</v>
      </c>
      <c r="L263" s="103">
        <v>10</v>
      </c>
      <c r="M263" s="114">
        <v>0</v>
      </c>
      <c r="N263" s="115"/>
      <c r="O263" s="85">
        <v>0</v>
      </c>
    </row>
    <row r="264" spans="2:15" x14ac:dyDescent="0.25">
      <c r="B264" s="125" t="s">
        <v>27</v>
      </c>
      <c r="C264" s="126"/>
      <c r="D264" s="126"/>
      <c r="E264" s="126"/>
      <c r="F264" s="17">
        <f>F263</f>
        <v>796330</v>
      </c>
      <c r="G264" s="17">
        <f t="shared" ref="G264:H264" si="53">G263</f>
        <v>716000</v>
      </c>
      <c r="H264" s="18">
        <f t="shared" si="53"/>
        <v>0</v>
      </c>
      <c r="I264" s="95" t="s">
        <v>14</v>
      </c>
      <c r="J264" s="86" t="s">
        <v>14</v>
      </c>
      <c r="K264" s="87" t="s">
        <v>14</v>
      </c>
      <c r="L264" s="87" t="s">
        <v>14</v>
      </c>
      <c r="M264" s="127" t="s">
        <v>14</v>
      </c>
      <c r="N264" s="128"/>
      <c r="O264" s="1" t="s">
        <v>14</v>
      </c>
    </row>
    <row r="265" spans="2:15" x14ac:dyDescent="0.25">
      <c r="B265" s="130" t="s">
        <v>28</v>
      </c>
      <c r="C265" s="118"/>
      <c r="D265" s="118"/>
      <c r="E265" s="118"/>
      <c r="F265" s="25">
        <v>0</v>
      </c>
      <c r="G265" s="25">
        <v>0</v>
      </c>
      <c r="H265" s="15">
        <v>0</v>
      </c>
      <c r="I265" s="95" t="s">
        <v>14</v>
      </c>
      <c r="J265" s="87" t="s">
        <v>14</v>
      </c>
      <c r="K265" s="87" t="s">
        <v>14</v>
      </c>
      <c r="L265" s="87" t="s">
        <v>14</v>
      </c>
      <c r="M265" s="127" t="s">
        <v>14</v>
      </c>
      <c r="N265" s="128"/>
      <c r="O265" s="1" t="s">
        <v>14</v>
      </c>
    </row>
    <row r="266" spans="2:15" x14ac:dyDescent="0.25">
      <c r="B266" s="137" t="s">
        <v>238</v>
      </c>
      <c r="C266" s="138"/>
      <c r="D266" s="138"/>
      <c r="E266" s="138"/>
      <c r="F266" s="51">
        <f>SUM(F264:F265)</f>
        <v>796330</v>
      </c>
      <c r="G266" s="51">
        <f t="shared" ref="G266:H266" si="54">SUM(G264:G265)</f>
        <v>716000</v>
      </c>
      <c r="H266" s="50">
        <f t="shared" si="54"/>
        <v>0</v>
      </c>
      <c r="I266" s="95" t="s">
        <v>14</v>
      </c>
      <c r="J266" s="87" t="s">
        <v>14</v>
      </c>
      <c r="K266" s="87" t="s">
        <v>14</v>
      </c>
      <c r="L266" s="87" t="s">
        <v>14</v>
      </c>
      <c r="M266" s="127" t="s">
        <v>14</v>
      </c>
      <c r="N266" s="128"/>
      <c r="O266" s="1" t="s">
        <v>14</v>
      </c>
    </row>
    <row r="267" spans="2:15" ht="17.100000000000001" customHeight="1" x14ac:dyDescent="0.25">
      <c r="B267" s="120" t="s">
        <v>239</v>
      </c>
      <c r="C267" s="117"/>
      <c r="D267" s="117"/>
      <c r="E267" s="117"/>
      <c r="F267" s="117"/>
      <c r="G267" s="117"/>
      <c r="H267" s="129"/>
      <c r="I267" s="117"/>
      <c r="J267" s="117"/>
      <c r="K267" s="117"/>
      <c r="L267" s="117"/>
      <c r="M267" s="117"/>
      <c r="N267" s="117"/>
      <c r="O267" s="119"/>
    </row>
    <row r="268" spans="2:15" x14ac:dyDescent="0.25">
      <c r="B268" s="131" t="s">
        <v>240</v>
      </c>
      <c r="C268" s="118"/>
      <c r="D268" s="132" t="s">
        <v>241</v>
      </c>
      <c r="E268" s="115"/>
      <c r="F268" s="26">
        <v>692800</v>
      </c>
      <c r="G268" s="35">
        <v>576000</v>
      </c>
      <c r="H268" s="6">
        <v>576000</v>
      </c>
      <c r="I268" s="88">
        <v>105</v>
      </c>
      <c r="J268" s="82">
        <v>110</v>
      </c>
      <c r="K268" s="103">
        <v>10</v>
      </c>
      <c r="L268" s="103">
        <v>10</v>
      </c>
      <c r="M268" s="114">
        <v>0</v>
      </c>
      <c r="N268" s="115"/>
      <c r="O268" s="85">
        <v>0</v>
      </c>
    </row>
    <row r="269" spans="2:15" x14ac:dyDescent="0.25">
      <c r="B269" s="125" t="s">
        <v>27</v>
      </c>
      <c r="C269" s="126"/>
      <c r="D269" s="126"/>
      <c r="E269" s="126"/>
      <c r="F269" s="17">
        <v>0</v>
      </c>
      <c r="G269" s="17">
        <v>0</v>
      </c>
      <c r="H269" s="18">
        <v>0</v>
      </c>
      <c r="I269" s="95" t="s">
        <v>14</v>
      </c>
      <c r="J269" s="86" t="s">
        <v>14</v>
      </c>
      <c r="K269" s="87" t="s">
        <v>14</v>
      </c>
      <c r="L269" s="87" t="s">
        <v>14</v>
      </c>
      <c r="M269" s="127" t="s">
        <v>14</v>
      </c>
      <c r="N269" s="128"/>
      <c r="O269" s="1" t="s">
        <v>14</v>
      </c>
    </row>
    <row r="270" spans="2:15" x14ac:dyDescent="0.25">
      <c r="B270" s="130" t="s">
        <v>28</v>
      </c>
      <c r="C270" s="118"/>
      <c r="D270" s="118"/>
      <c r="E270" s="118"/>
      <c r="F270" s="25">
        <f>F268</f>
        <v>692800</v>
      </c>
      <c r="G270" s="25">
        <f t="shared" ref="G270:H270" si="55">G268</f>
        <v>576000</v>
      </c>
      <c r="H270" s="15">
        <f t="shared" si="55"/>
        <v>576000</v>
      </c>
      <c r="I270" s="95" t="s">
        <v>14</v>
      </c>
      <c r="J270" s="87" t="s">
        <v>14</v>
      </c>
      <c r="K270" s="87" t="s">
        <v>14</v>
      </c>
      <c r="L270" s="87" t="s">
        <v>14</v>
      </c>
      <c r="M270" s="127" t="s">
        <v>14</v>
      </c>
      <c r="N270" s="128"/>
      <c r="O270" s="1" t="s">
        <v>14</v>
      </c>
    </row>
    <row r="271" spans="2:15" x14ac:dyDescent="0.25">
      <c r="B271" s="137" t="s">
        <v>242</v>
      </c>
      <c r="C271" s="138"/>
      <c r="D271" s="138"/>
      <c r="E271" s="138"/>
      <c r="F271" s="51">
        <f>SUM(F269:F270)</f>
        <v>692800</v>
      </c>
      <c r="G271" s="51">
        <f t="shared" ref="G271:H271" si="56">SUM(G269:G270)</f>
        <v>576000</v>
      </c>
      <c r="H271" s="50">
        <f t="shared" si="56"/>
        <v>576000</v>
      </c>
      <c r="I271" s="95" t="s">
        <v>14</v>
      </c>
      <c r="J271" s="87" t="s">
        <v>14</v>
      </c>
      <c r="K271" s="87" t="s">
        <v>14</v>
      </c>
      <c r="L271" s="87" t="s">
        <v>14</v>
      </c>
      <c r="M271" s="127" t="s">
        <v>14</v>
      </c>
      <c r="N271" s="128"/>
      <c r="O271" s="1" t="s">
        <v>14</v>
      </c>
    </row>
    <row r="272" spans="2:15" ht="17.100000000000001" customHeight="1" x14ac:dyDescent="0.25">
      <c r="B272" s="120" t="s">
        <v>243</v>
      </c>
      <c r="C272" s="117"/>
      <c r="D272" s="117"/>
      <c r="E272" s="117"/>
      <c r="F272" s="117"/>
      <c r="G272" s="117"/>
      <c r="H272" s="129"/>
      <c r="I272" s="117"/>
      <c r="J272" s="117"/>
      <c r="K272" s="117"/>
      <c r="L272" s="117"/>
      <c r="M272" s="117"/>
      <c r="N272" s="117"/>
      <c r="O272" s="119"/>
    </row>
    <row r="273" spans="2:15" x14ac:dyDescent="0.25">
      <c r="B273" s="131" t="s">
        <v>244</v>
      </c>
      <c r="C273" s="118"/>
      <c r="D273" s="132" t="s">
        <v>245</v>
      </c>
      <c r="E273" s="115"/>
      <c r="F273" s="26">
        <v>603875</v>
      </c>
      <c r="G273" s="27">
        <v>540000</v>
      </c>
      <c r="H273" s="6">
        <v>540000</v>
      </c>
      <c r="I273" s="88">
        <v>99</v>
      </c>
      <c r="J273" s="82">
        <v>110</v>
      </c>
      <c r="K273" s="103">
        <v>10</v>
      </c>
      <c r="L273" s="103">
        <v>10</v>
      </c>
      <c r="M273" s="114">
        <v>0</v>
      </c>
      <c r="N273" s="115"/>
      <c r="O273" s="85">
        <v>0</v>
      </c>
    </row>
    <row r="274" spans="2:15" x14ac:dyDescent="0.25">
      <c r="B274" s="131" t="s">
        <v>246</v>
      </c>
      <c r="C274" s="118"/>
      <c r="D274" s="132" t="s">
        <v>247</v>
      </c>
      <c r="E274" s="115"/>
      <c r="F274" s="26">
        <v>37006</v>
      </c>
      <c r="G274" s="27">
        <v>31493</v>
      </c>
      <c r="H274" s="6">
        <v>31493</v>
      </c>
      <c r="I274" s="88">
        <v>104</v>
      </c>
      <c r="J274" s="82">
        <v>85</v>
      </c>
      <c r="K274" s="103">
        <v>10</v>
      </c>
      <c r="L274" s="103">
        <v>10</v>
      </c>
      <c r="M274" s="114">
        <v>0</v>
      </c>
      <c r="N274" s="115"/>
      <c r="O274" s="85">
        <v>0</v>
      </c>
    </row>
    <row r="275" spans="2:15" x14ac:dyDescent="0.25">
      <c r="B275" s="110" t="s">
        <v>248</v>
      </c>
      <c r="C275" s="111"/>
      <c r="D275" s="112" t="s">
        <v>249</v>
      </c>
      <c r="E275" s="113"/>
      <c r="F275" s="13">
        <v>400000</v>
      </c>
      <c r="G275" s="14">
        <v>360000</v>
      </c>
      <c r="H275" s="4">
        <v>360000</v>
      </c>
      <c r="I275" s="88">
        <v>101</v>
      </c>
      <c r="J275" s="82">
        <v>110</v>
      </c>
      <c r="K275" s="103">
        <v>10</v>
      </c>
      <c r="L275" s="103">
        <v>10</v>
      </c>
      <c r="M275" s="114">
        <v>0</v>
      </c>
      <c r="N275" s="115"/>
      <c r="O275" s="85">
        <v>0</v>
      </c>
    </row>
    <row r="276" spans="2:15" x14ac:dyDescent="0.25">
      <c r="B276" s="125" t="s">
        <v>27</v>
      </c>
      <c r="C276" s="126"/>
      <c r="D276" s="126"/>
      <c r="E276" s="126"/>
      <c r="F276" s="17">
        <f>F275</f>
        <v>400000</v>
      </c>
      <c r="G276" s="17">
        <f t="shared" ref="G276:H276" si="57">G275</f>
        <v>360000</v>
      </c>
      <c r="H276" s="18">
        <f t="shared" si="57"/>
        <v>360000</v>
      </c>
      <c r="I276" s="95" t="s">
        <v>14</v>
      </c>
      <c r="J276" s="86" t="s">
        <v>14</v>
      </c>
      <c r="K276" s="87" t="s">
        <v>14</v>
      </c>
      <c r="L276" s="87" t="s">
        <v>14</v>
      </c>
      <c r="M276" s="127" t="s">
        <v>14</v>
      </c>
      <c r="N276" s="128"/>
      <c r="O276" s="1" t="s">
        <v>14</v>
      </c>
    </row>
    <row r="277" spans="2:15" x14ac:dyDescent="0.25">
      <c r="B277" s="130" t="s">
        <v>28</v>
      </c>
      <c r="C277" s="118"/>
      <c r="D277" s="118"/>
      <c r="E277" s="118"/>
      <c r="F277" s="25">
        <f>SUM(F273:F274)</f>
        <v>640881</v>
      </c>
      <c r="G277" s="25">
        <f t="shared" ref="G277:H277" si="58">SUM(G273:G274)</f>
        <v>571493</v>
      </c>
      <c r="H277" s="15">
        <f t="shared" si="58"/>
        <v>571493</v>
      </c>
      <c r="I277" s="95" t="s">
        <v>14</v>
      </c>
      <c r="J277" s="87" t="s">
        <v>14</v>
      </c>
      <c r="K277" s="87" t="s">
        <v>14</v>
      </c>
      <c r="L277" s="87" t="s">
        <v>14</v>
      </c>
      <c r="M277" s="127" t="s">
        <v>14</v>
      </c>
      <c r="N277" s="128"/>
      <c r="O277" s="1" t="s">
        <v>14</v>
      </c>
    </row>
    <row r="278" spans="2:15" x14ac:dyDescent="0.25">
      <c r="B278" s="137" t="s">
        <v>250</v>
      </c>
      <c r="C278" s="138"/>
      <c r="D278" s="138"/>
      <c r="E278" s="138"/>
      <c r="F278" s="51">
        <f>SUM(F276:F277)</f>
        <v>1040881</v>
      </c>
      <c r="G278" s="51">
        <f t="shared" ref="G278:H278" si="59">SUM(G276:G277)</f>
        <v>931493</v>
      </c>
      <c r="H278" s="50">
        <f t="shared" si="59"/>
        <v>931493</v>
      </c>
      <c r="I278" s="95" t="s">
        <v>14</v>
      </c>
      <c r="J278" s="87" t="s">
        <v>14</v>
      </c>
      <c r="K278" s="87" t="s">
        <v>14</v>
      </c>
      <c r="L278" s="87" t="s">
        <v>14</v>
      </c>
      <c r="M278" s="127" t="s">
        <v>14</v>
      </c>
      <c r="N278" s="128"/>
      <c r="O278" s="1" t="s">
        <v>14</v>
      </c>
    </row>
    <row r="279" spans="2:15" ht="17.100000000000001" customHeight="1" x14ac:dyDescent="0.25">
      <c r="B279" s="120" t="s">
        <v>251</v>
      </c>
      <c r="C279" s="117"/>
      <c r="D279" s="117"/>
      <c r="E279" s="117"/>
      <c r="F279" s="117"/>
      <c r="G279" s="117"/>
      <c r="H279" s="129"/>
      <c r="I279" s="117"/>
      <c r="J279" s="117"/>
      <c r="K279" s="117"/>
      <c r="L279" s="117"/>
      <c r="M279" s="117"/>
      <c r="N279" s="117"/>
      <c r="O279" s="119"/>
    </row>
    <row r="280" spans="2:15" x14ac:dyDescent="0.25">
      <c r="B280" s="131" t="s">
        <v>252</v>
      </c>
      <c r="C280" s="118"/>
      <c r="D280" s="132" t="s">
        <v>253</v>
      </c>
      <c r="E280" s="115"/>
      <c r="F280" s="26">
        <v>18180</v>
      </c>
      <c r="G280" s="27">
        <v>16180</v>
      </c>
      <c r="H280" s="6">
        <v>16180</v>
      </c>
      <c r="I280" s="88">
        <v>88</v>
      </c>
      <c r="J280" s="82">
        <v>85</v>
      </c>
      <c r="K280" s="103">
        <v>10</v>
      </c>
      <c r="L280" s="103">
        <v>10</v>
      </c>
      <c r="M280" s="114">
        <v>0</v>
      </c>
      <c r="N280" s="115"/>
      <c r="O280" s="85">
        <v>0</v>
      </c>
    </row>
    <row r="281" spans="2:15" x14ac:dyDescent="0.25">
      <c r="B281" s="131" t="s">
        <v>254</v>
      </c>
      <c r="C281" s="118"/>
      <c r="D281" s="132" t="s">
        <v>255</v>
      </c>
      <c r="E281" s="115"/>
      <c r="F281" s="26">
        <v>283080</v>
      </c>
      <c r="G281" s="27">
        <v>100000</v>
      </c>
      <c r="H281" s="6">
        <v>0</v>
      </c>
      <c r="I281" s="88">
        <v>95</v>
      </c>
      <c r="J281" s="82">
        <v>50</v>
      </c>
      <c r="K281" s="103">
        <v>10</v>
      </c>
      <c r="L281" s="103">
        <v>10</v>
      </c>
      <c r="M281" s="114">
        <v>0</v>
      </c>
      <c r="N281" s="115"/>
      <c r="O281" s="85">
        <v>0</v>
      </c>
    </row>
    <row r="282" spans="2:15" x14ac:dyDescent="0.25">
      <c r="B282" s="131" t="s">
        <v>256</v>
      </c>
      <c r="C282" s="118"/>
      <c r="D282" s="132" t="s">
        <v>257</v>
      </c>
      <c r="E282" s="115"/>
      <c r="F282" s="26">
        <v>231678</v>
      </c>
      <c r="G282" s="27">
        <v>176260</v>
      </c>
      <c r="H282" s="6">
        <v>176260</v>
      </c>
      <c r="I282" s="88">
        <v>99</v>
      </c>
      <c r="J282" s="82">
        <v>100</v>
      </c>
      <c r="K282" s="103">
        <v>10</v>
      </c>
      <c r="L282" s="103">
        <v>10</v>
      </c>
      <c r="M282" s="114">
        <v>0</v>
      </c>
      <c r="N282" s="115"/>
      <c r="O282" s="85">
        <v>0</v>
      </c>
    </row>
    <row r="283" spans="2:15" x14ac:dyDescent="0.25">
      <c r="B283" s="131" t="s">
        <v>258</v>
      </c>
      <c r="C283" s="118"/>
      <c r="D283" s="132" t="s">
        <v>259</v>
      </c>
      <c r="E283" s="115"/>
      <c r="F283" s="26">
        <v>44820</v>
      </c>
      <c r="G283" s="27">
        <v>27000</v>
      </c>
      <c r="H283" s="6">
        <v>27000</v>
      </c>
      <c r="I283" s="88">
        <v>92</v>
      </c>
      <c r="J283" s="82">
        <v>75</v>
      </c>
      <c r="K283" s="103">
        <v>10</v>
      </c>
      <c r="L283" s="103">
        <v>10</v>
      </c>
      <c r="M283" s="114">
        <v>0</v>
      </c>
      <c r="N283" s="115"/>
      <c r="O283" s="85">
        <v>0</v>
      </c>
    </row>
    <row r="284" spans="2:15" x14ac:dyDescent="0.25">
      <c r="B284" s="125" t="s">
        <v>27</v>
      </c>
      <c r="C284" s="126"/>
      <c r="D284" s="126"/>
      <c r="E284" s="126"/>
      <c r="F284" s="17">
        <v>0</v>
      </c>
      <c r="G284" s="17">
        <v>0</v>
      </c>
      <c r="H284" s="18">
        <v>0</v>
      </c>
      <c r="I284" s="95" t="s">
        <v>14</v>
      </c>
      <c r="J284" s="86" t="s">
        <v>14</v>
      </c>
      <c r="K284" s="87" t="s">
        <v>14</v>
      </c>
      <c r="L284" s="87" t="s">
        <v>14</v>
      </c>
      <c r="M284" s="127" t="s">
        <v>14</v>
      </c>
      <c r="N284" s="128"/>
      <c r="O284" s="1" t="s">
        <v>14</v>
      </c>
    </row>
    <row r="285" spans="2:15" x14ac:dyDescent="0.25">
      <c r="B285" s="130" t="s">
        <v>28</v>
      </c>
      <c r="C285" s="118"/>
      <c r="D285" s="118"/>
      <c r="E285" s="118"/>
      <c r="F285" s="25">
        <f>SUM(F280:F283)</f>
        <v>577758</v>
      </c>
      <c r="G285" s="25">
        <f t="shared" ref="G285:H285" si="60">SUM(G280:G283)</f>
        <v>319440</v>
      </c>
      <c r="H285" s="15">
        <f t="shared" si="60"/>
        <v>219440</v>
      </c>
      <c r="I285" s="95" t="s">
        <v>14</v>
      </c>
      <c r="J285" s="87" t="s">
        <v>14</v>
      </c>
      <c r="K285" s="87" t="s">
        <v>14</v>
      </c>
      <c r="L285" s="87" t="s">
        <v>14</v>
      </c>
      <c r="M285" s="127" t="s">
        <v>14</v>
      </c>
      <c r="N285" s="128"/>
      <c r="O285" s="1" t="s">
        <v>14</v>
      </c>
    </row>
    <row r="286" spans="2:15" x14ac:dyDescent="0.25">
      <c r="B286" s="137" t="s">
        <v>260</v>
      </c>
      <c r="C286" s="138"/>
      <c r="D286" s="138"/>
      <c r="E286" s="138"/>
      <c r="F286" s="51">
        <f>SUM(F284:F285)</f>
        <v>577758</v>
      </c>
      <c r="G286" s="51">
        <f t="shared" ref="G286:H286" si="61">SUM(G284:G285)</f>
        <v>319440</v>
      </c>
      <c r="H286" s="50">
        <f t="shared" si="61"/>
        <v>219440</v>
      </c>
      <c r="I286" s="95" t="s">
        <v>14</v>
      </c>
      <c r="J286" s="87" t="s">
        <v>14</v>
      </c>
      <c r="K286" s="87" t="s">
        <v>14</v>
      </c>
      <c r="L286" s="87" t="s">
        <v>14</v>
      </c>
      <c r="M286" s="127" t="s">
        <v>14</v>
      </c>
      <c r="N286" s="128"/>
      <c r="O286" s="1" t="s">
        <v>14</v>
      </c>
    </row>
    <row r="287" spans="2:15" ht="17.100000000000001" customHeight="1" x14ac:dyDescent="0.25">
      <c r="B287" s="120" t="s">
        <v>261</v>
      </c>
      <c r="C287" s="117"/>
      <c r="D287" s="117"/>
      <c r="E287" s="117"/>
      <c r="F287" s="117"/>
      <c r="G287" s="117"/>
      <c r="H287" s="129"/>
      <c r="I287" s="117"/>
      <c r="J287" s="117"/>
      <c r="K287" s="117"/>
      <c r="L287" s="117"/>
      <c r="M287" s="117"/>
      <c r="N287" s="117"/>
      <c r="O287" s="119"/>
    </row>
    <row r="288" spans="2:15" x14ac:dyDescent="0.25">
      <c r="B288" s="110" t="s">
        <v>262</v>
      </c>
      <c r="C288" s="111"/>
      <c r="D288" s="112" t="s">
        <v>263</v>
      </c>
      <c r="E288" s="113"/>
      <c r="F288" s="11">
        <v>1034000</v>
      </c>
      <c r="G288" s="12">
        <v>550000</v>
      </c>
      <c r="H288" s="4">
        <v>550000</v>
      </c>
      <c r="I288" s="88">
        <v>88</v>
      </c>
      <c r="J288" s="82">
        <v>85</v>
      </c>
      <c r="K288" s="103">
        <v>10</v>
      </c>
      <c r="L288" s="103">
        <v>10</v>
      </c>
      <c r="M288" s="114">
        <v>0</v>
      </c>
      <c r="N288" s="115"/>
      <c r="O288" s="85">
        <v>0</v>
      </c>
    </row>
    <row r="289" spans="2:15" x14ac:dyDescent="0.25">
      <c r="B289" s="125" t="s">
        <v>27</v>
      </c>
      <c r="C289" s="126"/>
      <c r="D289" s="126"/>
      <c r="E289" s="126"/>
      <c r="F289" s="17">
        <f>F288</f>
        <v>1034000</v>
      </c>
      <c r="G289" s="17">
        <f t="shared" ref="G289:H289" si="62">G288</f>
        <v>550000</v>
      </c>
      <c r="H289" s="18">
        <f t="shared" si="62"/>
        <v>550000</v>
      </c>
      <c r="I289" s="95" t="s">
        <v>14</v>
      </c>
      <c r="J289" s="86" t="s">
        <v>14</v>
      </c>
      <c r="K289" s="87" t="s">
        <v>14</v>
      </c>
      <c r="L289" s="87" t="s">
        <v>14</v>
      </c>
      <c r="M289" s="127" t="s">
        <v>14</v>
      </c>
      <c r="N289" s="128"/>
      <c r="O289" s="1" t="s">
        <v>14</v>
      </c>
    </row>
    <row r="290" spans="2:15" x14ac:dyDescent="0.25">
      <c r="B290" s="130" t="s">
        <v>28</v>
      </c>
      <c r="C290" s="118"/>
      <c r="D290" s="118"/>
      <c r="E290" s="118"/>
      <c r="F290" s="25">
        <v>0</v>
      </c>
      <c r="G290" s="25">
        <v>0</v>
      </c>
      <c r="H290" s="15">
        <v>0</v>
      </c>
      <c r="I290" s="95" t="s">
        <v>14</v>
      </c>
      <c r="J290" s="87" t="s">
        <v>14</v>
      </c>
      <c r="K290" s="87" t="s">
        <v>14</v>
      </c>
      <c r="L290" s="87" t="s">
        <v>14</v>
      </c>
      <c r="M290" s="127" t="s">
        <v>14</v>
      </c>
      <c r="N290" s="128"/>
      <c r="O290" s="1" t="s">
        <v>14</v>
      </c>
    </row>
    <row r="291" spans="2:15" x14ac:dyDescent="0.25">
      <c r="B291" s="137" t="s">
        <v>264</v>
      </c>
      <c r="C291" s="138"/>
      <c r="D291" s="138"/>
      <c r="E291" s="138"/>
      <c r="F291" s="51">
        <f>SUM(F289:F290)</f>
        <v>1034000</v>
      </c>
      <c r="G291" s="51">
        <f t="shared" ref="G291:H291" si="63">SUM(G289:G290)</f>
        <v>550000</v>
      </c>
      <c r="H291" s="50">
        <f t="shared" si="63"/>
        <v>550000</v>
      </c>
      <c r="I291" s="95" t="s">
        <v>14</v>
      </c>
      <c r="J291" s="87" t="s">
        <v>14</v>
      </c>
      <c r="K291" s="87" t="s">
        <v>14</v>
      </c>
      <c r="L291" s="87" t="s">
        <v>14</v>
      </c>
      <c r="M291" s="127" t="s">
        <v>14</v>
      </c>
      <c r="N291" s="128"/>
      <c r="O291" s="1" t="s">
        <v>14</v>
      </c>
    </row>
    <row r="292" spans="2:15" ht="17.100000000000001" customHeight="1" x14ac:dyDescent="0.25">
      <c r="B292" s="120" t="s">
        <v>265</v>
      </c>
      <c r="C292" s="117"/>
      <c r="D292" s="117"/>
      <c r="E292" s="117"/>
      <c r="F292" s="117"/>
      <c r="G292" s="117"/>
      <c r="H292" s="129"/>
      <c r="I292" s="117"/>
      <c r="J292" s="117"/>
      <c r="K292" s="117"/>
      <c r="L292" s="117"/>
      <c r="M292" s="117"/>
      <c r="N292" s="117"/>
      <c r="O292" s="119"/>
    </row>
    <row r="293" spans="2:15" x14ac:dyDescent="0.25">
      <c r="B293" s="131" t="s">
        <v>266</v>
      </c>
      <c r="C293" s="118"/>
      <c r="D293" s="132" t="s">
        <v>267</v>
      </c>
      <c r="E293" s="115"/>
      <c r="F293" s="26">
        <v>1177600</v>
      </c>
      <c r="G293" s="27">
        <v>1056000</v>
      </c>
      <c r="H293" s="6">
        <v>1056000</v>
      </c>
      <c r="I293" s="88">
        <v>91</v>
      </c>
      <c r="J293" s="82">
        <v>100</v>
      </c>
      <c r="K293" s="103">
        <v>10</v>
      </c>
      <c r="L293" s="103">
        <v>10</v>
      </c>
      <c r="M293" s="114">
        <v>0</v>
      </c>
      <c r="N293" s="115"/>
      <c r="O293" s="85">
        <v>0</v>
      </c>
    </row>
    <row r="294" spans="2:15" x14ac:dyDescent="0.25">
      <c r="B294" s="125" t="s">
        <v>27</v>
      </c>
      <c r="C294" s="126"/>
      <c r="D294" s="126"/>
      <c r="E294" s="126"/>
      <c r="F294" s="17">
        <v>0</v>
      </c>
      <c r="G294" s="17">
        <v>0</v>
      </c>
      <c r="H294" s="18">
        <v>0</v>
      </c>
      <c r="I294" s="95" t="s">
        <v>14</v>
      </c>
      <c r="J294" s="86" t="s">
        <v>14</v>
      </c>
      <c r="K294" s="87" t="s">
        <v>14</v>
      </c>
      <c r="L294" s="87" t="s">
        <v>14</v>
      </c>
      <c r="M294" s="127" t="s">
        <v>14</v>
      </c>
      <c r="N294" s="128"/>
      <c r="O294" s="1" t="s">
        <v>14</v>
      </c>
    </row>
    <row r="295" spans="2:15" x14ac:dyDescent="0.25">
      <c r="B295" s="130" t="s">
        <v>28</v>
      </c>
      <c r="C295" s="118"/>
      <c r="D295" s="118"/>
      <c r="E295" s="118"/>
      <c r="F295" s="25">
        <f>F293</f>
        <v>1177600</v>
      </c>
      <c r="G295" s="25">
        <f t="shared" ref="G295:H295" si="64">G293</f>
        <v>1056000</v>
      </c>
      <c r="H295" s="15">
        <f t="shared" si="64"/>
        <v>1056000</v>
      </c>
      <c r="I295" s="95" t="s">
        <v>14</v>
      </c>
      <c r="J295" s="87" t="s">
        <v>14</v>
      </c>
      <c r="K295" s="87" t="s">
        <v>14</v>
      </c>
      <c r="L295" s="87" t="s">
        <v>14</v>
      </c>
      <c r="M295" s="127" t="s">
        <v>14</v>
      </c>
      <c r="N295" s="128"/>
      <c r="O295" s="1" t="s">
        <v>14</v>
      </c>
    </row>
    <row r="296" spans="2:15" x14ac:dyDescent="0.25">
      <c r="B296" s="137" t="s">
        <v>268</v>
      </c>
      <c r="C296" s="138"/>
      <c r="D296" s="138"/>
      <c r="E296" s="138"/>
      <c r="F296" s="51">
        <f>SUM(F294:F295)</f>
        <v>1177600</v>
      </c>
      <c r="G296" s="51">
        <f t="shared" ref="G296:H296" si="65">SUM(G294:G295)</f>
        <v>1056000</v>
      </c>
      <c r="H296" s="50">
        <f t="shared" si="65"/>
        <v>1056000</v>
      </c>
      <c r="I296" s="95" t="s">
        <v>14</v>
      </c>
      <c r="J296" s="87" t="s">
        <v>14</v>
      </c>
      <c r="K296" s="87" t="s">
        <v>14</v>
      </c>
      <c r="L296" s="87" t="s">
        <v>14</v>
      </c>
      <c r="M296" s="127" t="s">
        <v>14</v>
      </c>
      <c r="N296" s="128"/>
      <c r="O296" s="1" t="s">
        <v>14</v>
      </c>
    </row>
    <row r="297" spans="2:15" ht="17.100000000000001" customHeight="1" x14ac:dyDescent="0.25">
      <c r="B297" s="120" t="s">
        <v>269</v>
      </c>
      <c r="C297" s="117"/>
      <c r="D297" s="117"/>
      <c r="E297" s="117"/>
      <c r="F297" s="117"/>
      <c r="G297" s="117"/>
      <c r="H297" s="129"/>
      <c r="I297" s="117"/>
      <c r="J297" s="117"/>
      <c r="K297" s="117"/>
      <c r="L297" s="117"/>
      <c r="M297" s="117"/>
      <c r="N297" s="117"/>
      <c r="O297" s="119"/>
    </row>
    <row r="298" spans="2:15" x14ac:dyDescent="0.25">
      <c r="B298" s="131" t="s">
        <v>272</v>
      </c>
      <c r="C298" s="118"/>
      <c r="D298" s="132" t="s">
        <v>273</v>
      </c>
      <c r="E298" s="115"/>
      <c r="F298" s="26">
        <v>1352000</v>
      </c>
      <c r="G298" s="27">
        <v>1117000</v>
      </c>
      <c r="H298" s="6">
        <v>1117000</v>
      </c>
      <c r="I298" s="88">
        <v>104</v>
      </c>
      <c r="J298" s="82">
        <v>115</v>
      </c>
      <c r="K298" s="103">
        <v>10</v>
      </c>
      <c r="L298" s="103">
        <v>10</v>
      </c>
      <c r="M298" s="114">
        <v>0</v>
      </c>
      <c r="N298" s="115"/>
      <c r="O298" s="85">
        <v>0</v>
      </c>
    </row>
    <row r="299" spans="2:15" x14ac:dyDescent="0.25">
      <c r="B299" s="131" t="s">
        <v>274</v>
      </c>
      <c r="C299" s="118"/>
      <c r="D299" s="132" t="s">
        <v>275</v>
      </c>
      <c r="E299" s="115"/>
      <c r="F299" s="26">
        <v>511000</v>
      </c>
      <c r="G299" s="27">
        <v>453000</v>
      </c>
      <c r="H299" s="6">
        <v>410000</v>
      </c>
      <c r="I299" s="88">
        <v>95</v>
      </c>
      <c r="J299" s="82">
        <v>90</v>
      </c>
      <c r="K299" s="103">
        <v>10</v>
      </c>
      <c r="L299" s="103">
        <v>10</v>
      </c>
      <c r="M299" s="114">
        <v>0</v>
      </c>
      <c r="N299" s="115"/>
      <c r="O299" s="85">
        <v>0</v>
      </c>
    </row>
    <row r="300" spans="2:15" x14ac:dyDescent="0.25">
      <c r="B300" s="131" t="s">
        <v>276</v>
      </c>
      <c r="C300" s="118"/>
      <c r="D300" s="132" t="s">
        <v>277</v>
      </c>
      <c r="E300" s="115"/>
      <c r="F300" s="26">
        <v>50000</v>
      </c>
      <c r="G300" s="27">
        <v>45000</v>
      </c>
      <c r="H300" s="6">
        <v>45000</v>
      </c>
      <c r="I300" s="88">
        <v>98</v>
      </c>
      <c r="J300" s="82">
        <v>105</v>
      </c>
      <c r="K300" s="103">
        <v>10</v>
      </c>
      <c r="L300" s="103">
        <v>10</v>
      </c>
      <c r="M300" s="114">
        <v>0</v>
      </c>
      <c r="N300" s="115"/>
      <c r="O300" s="85">
        <v>0</v>
      </c>
    </row>
    <row r="301" spans="2:15" x14ac:dyDescent="0.25">
      <c r="B301" s="125" t="s">
        <v>27</v>
      </c>
      <c r="C301" s="126"/>
      <c r="D301" s="126"/>
      <c r="E301" s="126"/>
      <c r="F301" s="17">
        <v>0</v>
      </c>
      <c r="G301" s="17">
        <v>0</v>
      </c>
      <c r="H301" s="18">
        <v>0</v>
      </c>
      <c r="I301" s="95" t="s">
        <v>14</v>
      </c>
      <c r="J301" s="86" t="s">
        <v>14</v>
      </c>
      <c r="K301" s="87" t="s">
        <v>14</v>
      </c>
      <c r="L301" s="87" t="s">
        <v>14</v>
      </c>
      <c r="M301" s="127" t="s">
        <v>14</v>
      </c>
      <c r="N301" s="128"/>
      <c r="O301" s="1" t="s">
        <v>14</v>
      </c>
    </row>
    <row r="302" spans="2:15" x14ac:dyDescent="0.25">
      <c r="B302" s="130" t="s">
        <v>28</v>
      </c>
      <c r="C302" s="118"/>
      <c r="D302" s="118"/>
      <c r="E302" s="118"/>
      <c r="F302" s="25">
        <f>SUM(F298:F300)</f>
        <v>1913000</v>
      </c>
      <c r="G302" s="25">
        <f t="shared" ref="G302:H302" si="66">SUM(G298:G300)</f>
        <v>1615000</v>
      </c>
      <c r="H302" s="15">
        <f t="shared" si="66"/>
        <v>1572000</v>
      </c>
      <c r="I302" s="95" t="s">
        <v>14</v>
      </c>
      <c r="J302" s="87" t="s">
        <v>14</v>
      </c>
      <c r="K302" s="87" t="s">
        <v>14</v>
      </c>
      <c r="L302" s="87" t="s">
        <v>14</v>
      </c>
      <c r="M302" s="127" t="s">
        <v>14</v>
      </c>
      <c r="N302" s="128"/>
      <c r="O302" s="1" t="s">
        <v>14</v>
      </c>
    </row>
    <row r="303" spans="2:15" x14ac:dyDescent="0.25">
      <c r="B303" s="137" t="s">
        <v>278</v>
      </c>
      <c r="C303" s="138"/>
      <c r="D303" s="138"/>
      <c r="E303" s="138"/>
      <c r="F303" s="51">
        <f>SUM(F301:F302)</f>
        <v>1913000</v>
      </c>
      <c r="G303" s="51">
        <f t="shared" ref="G303:H303" si="67">SUM(G301:G302)</f>
        <v>1615000</v>
      </c>
      <c r="H303" s="50">
        <f t="shared" si="67"/>
        <v>1572000</v>
      </c>
      <c r="I303" s="95" t="s">
        <v>14</v>
      </c>
      <c r="J303" s="87" t="s">
        <v>14</v>
      </c>
      <c r="K303" s="87" t="s">
        <v>14</v>
      </c>
      <c r="L303" s="87" t="s">
        <v>14</v>
      </c>
      <c r="M303" s="127" t="s">
        <v>14</v>
      </c>
      <c r="N303" s="128"/>
      <c r="O303" s="1" t="s">
        <v>14</v>
      </c>
    </row>
    <row r="304" spans="2:15" ht="17.100000000000001" customHeight="1" x14ac:dyDescent="0.25">
      <c r="B304" s="120" t="s">
        <v>279</v>
      </c>
      <c r="C304" s="117"/>
      <c r="D304" s="117"/>
      <c r="E304" s="117"/>
      <c r="F304" s="117"/>
      <c r="G304" s="117"/>
      <c r="H304" s="129"/>
      <c r="I304" s="117"/>
      <c r="J304" s="117"/>
      <c r="K304" s="117"/>
      <c r="L304" s="117"/>
      <c r="M304" s="117"/>
      <c r="N304" s="117"/>
      <c r="O304" s="119"/>
    </row>
    <row r="305" spans="2:15" x14ac:dyDescent="0.25">
      <c r="B305" s="131" t="s">
        <v>280</v>
      </c>
      <c r="C305" s="118"/>
      <c r="D305" s="132" t="s">
        <v>281</v>
      </c>
      <c r="E305" s="115"/>
      <c r="F305" s="30">
        <v>221600</v>
      </c>
      <c r="G305" s="31">
        <v>171360</v>
      </c>
      <c r="H305" s="6">
        <v>171360</v>
      </c>
      <c r="I305" s="88">
        <v>84</v>
      </c>
      <c r="J305" s="82">
        <v>90</v>
      </c>
      <c r="K305" s="103">
        <v>10</v>
      </c>
      <c r="L305" s="103">
        <v>10</v>
      </c>
      <c r="M305" s="114">
        <v>0</v>
      </c>
      <c r="N305" s="115"/>
      <c r="O305" s="85">
        <v>0</v>
      </c>
    </row>
    <row r="306" spans="2:15" x14ac:dyDescent="0.25">
      <c r="B306" s="131" t="s">
        <v>282</v>
      </c>
      <c r="C306" s="118"/>
      <c r="D306" s="132" t="s">
        <v>283</v>
      </c>
      <c r="E306" s="115"/>
      <c r="F306" s="30">
        <v>69280</v>
      </c>
      <c r="G306" s="31">
        <v>62352</v>
      </c>
      <c r="H306" s="6">
        <v>0</v>
      </c>
      <c r="I306" s="88">
        <v>46</v>
      </c>
      <c r="J306" s="82">
        <v>45</v>
      </c>
      <c r="K306" s="103">
        <v>10</v>
      </c>
      <c r="L306" s="103">
        <v>10</v>
      </c>
      <c r="M306" s="114">
        <v>0</v>
      </c>
      <c r="N306" s="115"/>
      <c r="O306" s="85">
        <v>0</v>
      </c>
    </row>
    <row r="307" spans="2:15" x14ac:dyDescent="0.25">
      <c r="B307" s="110" t="s">
        <v>284</v>
      </c>
      <c r="C307" s="111"/>
      <c r="D307" s="112" t="s">
        <v>285</v>
      </c>
      <c r="E307" s="113"/>
      <c r="F307" s="11">
        <v>304190</v>
      </c>
      <c r="G307" s="12">
        <v>273771</v>
      </c>
      <c r="H307" s="4">
        <v>273771</v>
      </c>
      <c r="I307" s="88">
        <v>75</v>
      </c>
      <c r="J307" s="82">
        <v>75</v>
      </c>
      <c r="K307" s="103">
        <v>10</v>
      </c>
      <c r="L307" s="103">
        <v>10</v>
      </c>
      <c r="M307" s="114">
        <v>0</v>
      </c>
      <c r="N307" s="115"/>
      <c r="O307" s="85">
        <v>0</v>
      </c>
    </row>
    <row r="308" spans="2:15" x14ac:dyDescent="0.25">
      <c r="B308" s="125" t="s">
        <v>27</v>
      </c>
      <c r="C308" s="126"/>
      <c r="D308" s="126"/>
      <c r="E308" s="126"/>
      <c r="F308" s="17">
        <f>F307</f>
        <v>304190</v>
      </c>
      <c r="G308" s="17">
        <f t="shared" ref="G308:H308" si="68">G307</f>
        <v>273771</v>
      </c>
      <c r="H308" s="18">
        <f t="shared" si="68"/>
        <v>273771</v>
      </c>
      <c r="I308" s="95" t="s">
        <v>14</v>
      </c>
      <c r="J308" s="86" t="s">
        <v>14</v>
      </c>
      <c r="K308" s="87" t="s">
        <v>14</v>
      </c>
      <c r="L308" s="87" t="s">
        <v>14</v>
      </c>
      <c r="M308" s="127" t="s">
        <v>14</v>
      </c>
      <c r="N308" s="128"/>
      <c r="O308" s="1" t="s">
        <v>14</v>
      </c>
    </row>
    <row r="309" spans="2:15" x14ac:dyDescent="0.25">
      <c r="B309" s="130" t="s">
        <v>28</v>
      </c>
      <c r="C309" s="118"/>
      <c r="D309" s="118"/>
      <c r="E309" s="118"/>
      <c r="F309" s="25">
        <f>SUM(F305:F306)</f>
        <v>290880</v>
      </c>
      <c r="G309" s="25">
        <f t="shared" ref="G309:H309" si="69">SUM(G305:G306)</f>
        <v>233712</v>
      </c>
      <c r="H309" s="15">
        <f t="shared" si="69"/>
        <v>171360</v>
      </c>
      <c r="I309" s="95" t="s">
        <v>14</v>
      </c>
      <c r="J309" s="87" t="s">
        <v>14</v>
      </c>
      <c r="K309" s="87" t="s">
        <v>14</v>
      </c>
      <c r="L309" s="87" t="s">
        <v>14</v>
      </c>
      <c r="M309" s="127" t="s">
        <v>14</v>
      </c>
      <c r="N309" s="128"/>
      <c r="O309" s="1" t="s">
        <v>14</v>
      </c>
    </row>
    <row r="310" spans="2:15" x14ac:dyDescent="0.25">
      <c r="B310" s="137" t="s">
        <v>286</v>
      </c>
      <c r="C310" s="138"/>
      <c r="D310" s="138"/>
      <c r="E310" s="138"/>
      <c r="F310" s="51">
        <f>SUM(F308:F309)</f>
        <v>595070</v>
      </c>
      <c r="G310" s="51">
        <f t="shared" ref="G310:H310" si="70">SUM(G308:G309)</f>
        <v>507483</v>
      </c>
      <c r="H310" s="50">
        <f t="shared" si="70"/>
        <v>445131</v>
      </c>
      <c r="I310" s="95" t="s">
        <v>14</v>
      </c>
      <c r="J310" s="87" t="s">
        <v>14</v>
      </c>
      <c r="K310" s="87" t="s">
        <v>14</v>
      </c>
      <c r="L310" s="87" t="s">
        <v>14</v>
      </c>
      <c r="M310" s="127" t="s">
        <v>14</v>
      </c>
      <c r="N310" s="128"/>
      <c r="O310" s="1" t="s">
        <v>14</v>
      </c>
    </row>
    <row r="311" spans="2:15" x14ac:dyDescent="0.25">
      <c r="B311" s="139" t="s">
        <v>27</v>
      </c>
      <c r="C311" s="140"/>
      <c r="D311" s="140"/>
      <c r="E311" s="140"/>
      <c r="F311" s="20">
        <f>SUM(F242,F249,F254,F259,F264,F269,F276,F284,F289,F294,F301,F308)</f>
        <v>3178870</v>
      </c>
      <c r="G311" s="20">
        <f t="shared" ref="G311:H311" si="71">SUM(G242,G249,G254,G259,G264,G269,G276,G284,G289,G294,G301,G308)</f>
        <v>2437451</v>
      </c>
      <c r="H311" s="54">
        <f t="shared" si="71"/>
        <v>1721451</v>
      </c>
      <c r="I311" s="95" t="s">
        <v>14</v>
      </c>
      <c r="J311" s="87" t="s">
        <v>14</v>
      </c>
      <c r="K311" s="87" t="s">
        <v>14</v>
      </c>
      <c r="L311" s="87" t="s">
        <v>14</v>
      </c>
      <c r="M311" s="127" t="s">
        <v>14</v>
      </c>
      <c r="N311" s="128"/>
      <c r="O311" s="1" t="s">
        <v>14</v>
      </c>
    </row>
    <row r="312" spans="2:15" x14ac:dyDescent="0.25">
      <c r="B312" s="133" t="s">
        <v>28</v>
      </c>
      <c r="C312" s="134"/>
      <c r="D312" s="134"/>
      <c r="E312" s="134"/>
      <c r="F312" s="57">
        <f>SUM(F243,F250,F255,F260,F265,F270,F277,F285,F290,F295,F302,F309)</f>
        <v>5928449</v>
      </c>
      <c r="G312" s="57">
        <f t="shared" ref="G312:H312" si="72">SUM(G243,G250,G255,G260,G265,G270,G277,G285,G290,G295,G302,G309)</f>
        <v>4886669</v>
      </c>
      <c r="H312" s="64">
        <f t="shared" si="72"/>
        <v>4521317</v>
      </c>
      <c r="I312" s="95" t="s">
        <v>14</v>
      </c>
      <c r="J312" s="87" t="s">
        <v>14</v>
      </c>
      <c r="K312" s="87" t="s">
        <v>14</v>
      </c>
      <c r="L312" s="87" t="s">
        <v>14</v>
      </c>
      <c r="M312" s="127" t="s">
        <v>14</v>
      </c>
      <c r="N312" s="128"/>
      <c r="O312" s="1" t="s">
        <v>14</v>
      </c>
    </row>
    <row r="313" spans="2:15" x14ac:dyDescent="0.25">
      <c r="B313" s="135" t="s">
        <v>287</v>
      </c>
      <c r="C313" s="136"/>
      <c r="D313" s="136"/>
      <c r="E313" s="136"/>
      <c r="F313" s="49">
        <f>SUM(F244,F251,F256,F261,F266,F271,F278,F286,F291,F296,F303,F310)</f>
        <v>9107319</v>
      </c>
      <c r="G313" s="49">
        <f t="shared" ref="G313:H313" si="73">SUM(G244,G251,G256,G261,G266,G271,G278,G286,G291,G296,G303,G310)</f>
        <v>7324120</v>
      </c>
      <c r="H313" s="59">
        <f t="shared" si="73"/>
        <v>6242768</v>
      </c>
      <c r="I313" s="95" t="s">
        <v>14</v>
      </c>
      <c r="J313" s="87" t="s">
        <v>14</v>
      </c>
      <c r="K313" s="87" t="s">
        <v>14</v>
      </c>
      <c r="L313" s="87" t="s">
        <v>14</v>
      </c>
      <c r="M313" s="127" t="s">
        <v>14</v>
      </c>
      <c r="N313" s="128"/>
      <c r="O313" s="1" t="s">
        <v>14</v>
      </c>
    </row>
    <row r="314" spans="2:15" ht="18.600000000000001" customHeight="1" x14ac:dyDescent="0.25">
      <c r="B314" s="116" t="s">
        <v>288</v>
      </c>
      <c r="C314" s="117"/>
      <c r="D314" s="117"/>
      <c r="E314" s="117"/>
      <c r="F314" s="117"/>
      <c r="G314" s="117"/>
      <c r="H314" s="118"/>
      <c r="I314" s="117"/>
      <c r="J314" s="117"/>
      <c r="K314" s="117"/>
      <c r="L314" s="117"/>
      <c r="M314" s="117"/>
      <c r="N314" s="117"/>
      <c r="O314" s="119"/>
    </row>
    <row r="315" spans="2:15" ht="17.100000000000001" customHeight="1" x14ac:dyDescent="0.25">
      <c r="B315" s="120" t="s">
        <v>660</v>
      </c>
      <c r="C315" s="117"/>
      <c r="D315" s="117"/>
      <c r="E315" s="117"/>
      <c r="F315" s="117"/>
      <c r="G315" s="117"/>
      <c r="H315" s="121"/>
      <c r="I315" s="117"/>
      <c r="J315" s="117"/>
      <c r="K315" s="117"/>
      <c r="L315" s="117"/>
      <c r="M315" s="117"/>
      <c r="N315" s="117"/>
      <c r="O315" s="119"/>
    </row>
    <row r="316" spans="2:15" x14ac:dyDescent="0.25">
      <c r="B316" s="131" t="s">
        <v>322</v>
      </c>
      <c r="C316" s="118"/>
      <c r="D316" s="132" t="s">
        <v>323</v>
      </c>
      <c r="E316" s="115"/>
      <c r="F316" s="30">
        <v>71000</v>
      </c>
      <c r="G316" s="31">
        <v>43000</v>
      </c>
      <c r="H316" s="6">
        <v>43000</v>
      </c>
      <c r="I316" s="88"/>
      <c r="J316" s="82">
        <v>65</v>
      </c>
      <c r="K316" s="103">
        <v>10</v>
      </c>
      <c r="L316" s="103">
        <v>10</v>
      </c>
      <c r="M316" s="114">
        <v>0</v>
      </c>
      <c r="N316" s="115"/>
      <c r="O316" s="85">
        <v>0</v>
      </c>
    </row>
    <row r="317" spans="2:15" x14ac:dyDescent="0.25">
      <c r="B317" s="131" t="s">
        <v>324</v>
      </c>
      <c r="C317" s="118"/>
      <c r="D317" s="132" t="s">
        <v>325</v>
      </c>
      <c r="E317" s="115"/>
      <c r="F317" s="30">
        <v>300000</v>
      </c>
      <c r="G317" s="31">
        <v>228000</v>
      </c>
      <c r="H317" s="6">
        <v>0</v>
      </c>
      <c r="I317" s="88"/>
      <c r="J317" s="82" t="s">
        <v>14</v>
      </c>
      <c r="K317" s="103">
        <v>10</v>
      </c>
      <c r="L317" s="103">
        <v>10</v>
      </c>
      <c r="M317" s="114">
        <v>0</v>
      </c>
      <c r="N317" s="115"/>
      <c r="O317" s="85">
        <v>0</v>
      </c>
    </row>
    <row r="318" spans="2:15" x14ac:dyDescent="0.25">
      <c r="B318" s="125" t="s">
        <v>27</v>
      </c>
      <c r="C318" s="126"/>
      <c r="D318" s="126"/>
      <c r="E318" s="126"/>
      <c r="F318" s="17">
        <v>0</v>
      </c>
      <c r="G318" s="17">
        <v>0</v>
      </c>
      <c r="H318" s="18">
        <v>0</v>
      </c>
      <c r="I318" s="95" t="s">
        <v>14</v>
      </c>
      <c r="J318" s="86" t="s">
        <v>14</v>
      </c>
      <c r="K318" s="87" t="s">
        <v>14</v>
      </c>
      <c r="L318" s="87" t="s">
        <v>14</v>
      </c>
      <c r="M318" s="127" t="s">
        <v>14</v>
      </c>
      <c r="N318" s="128"/>
      <c r="O318" s="1" t="s">
        <v>14</v>
      </c>
    </row>
    <row r="319" spans="2:15" x14ac:dyDescent="0.25">
      <c r="B319" s="130" t="s">
        <v>28</v>
      </c>
      <c r="C319" s="118"/>
      <c r="D319" s="118"/>
      <c r="E319" s="118"/>
      <c r="F319" s="25">
        <f>SUM(F316:F317)</f>
        <v>371000</v>
      </c>
      <c r="G319" s="25">
        <f t="shared" ref="G319:H319" si="74">SUM(G316:G317)</f>
        <v>271000</v>
      </c>
      <c r="H319" s="15">
        <f t="shared" si="74"/>
        <v>43000</v>
      </c>
      <c r="I319" s="95" t="s">
        <v>14</v>
      </c>
      <c r="J319" s="87" t="s">
        <v>14</v>
      </c>
      <c r="K319" s="87" t="s">
        <v>14</v>
      </c>
      <c r="L319" s="87" t="s">
        <v>14</v>
      </c>
      <c r="M319" s="127" t="s">
        <v>14</v>
      </c>
      <c r="N319" s="128"/>
      <c r="O319" s="1" t="s">
        <v>14</v>
      </c>
    </row>
    <row r="320" spans="2:15" x14ac:dyDescent="0.25">
      <c r="B320" s="137" t="s">
        <v>691</v>
      </c>
      <c r="C320" s="138"/>
      <c r="D320" s="138"/>
      <c r="E320" s="138"/>
      <c r="F320" s="51">
        <f>SUM(F318:F319)</f>
        <v>371000</v>
      </c>
      <c r="G320" s="51">
        <f t="shared" ref="G320:H320" si="75">SUM(G318:G319)</f>
        <v>271000</v>
      </c>
      <c r="H320" s="50">
        <f t="shared" si="75"/>
        <v>43000</v>
      </c>
      <c r="I320" s="95" t="s">
        <v>14</v>
      </c>
      <c r="J320" s="87" t="s">
        <v>14</v>
      </c>
      <c r="K320" s="87" t="s">
        <v>14</v>
      </c>
      <c r="L320" s="87" t="s">
        <v>14</v>
      </c>
      <c r="M320" s="127" t="s">
        <v>14</v>
      </c>
      <c r="N320" s="128"/>
      <c r="O320" s="1" t="s">
        <v>14</v>
      </c>
    </row>
    <row r="321" spans="2:15" ht="17.100000000000001" customHeight="1" x14ac:dyDescent="0.25">
      <c r="B321" s="120" t="s">
        <v>289</v>
      </c>
      <c r="C321" s="117"/>
      <c r="D321" s="117"/>
      <c r="E321" s="117"/>
      <c r="F321" s="117"/>
      <c r="G321" s="117"/>
      <c r="H321" s="129"/>
      <c r="I321" s="117"/>
      <c r="J321" s="117"/>
      <c r="K321" s="117"/>
      <c r="L321" s="117"/>
      <c r="M321" s="117"/>
      <c r="N321" s="117"/>
      <c r="O321" s="119"/>
    </row>
    <row r="322" spans="2:15" x14ac:dyDescent="0.25">
      <c r="B322" s="131" t="s">
        <v>290</v>
      </c>
      <c r="C322" s="118"/>
      <c r="D322" s="132" t="s">
        <v>291</v>
      </c>
      <c r="E322" s="115"/>
      <c r="F322" s="30">
        <v>1104000</v>
      </c>
      <c r="G322" s="31">
        <v>987600</v>
      </c>
      <c r="H322" s="6">
        <v>986400</v>
      </c>
      <c r="I322" s="88">
        <v>84</v>
      </c>
      <c r="J322" s="82">
        <v>80</v>
      </c>
      <c r="K322" s="103">
        <v>10</v>
      </c>
      <c r="L322" s="103">
        <v>10</v>
      </c>
      <c r="M322" s="114">
        <v>0</v>
      </c>
      <c r="N322" s="115"/>
      <c r="O322" s="85">
        <v>0</v>
      </c>
    </row>
    <row r="323" spans="2:15" x14ac:dyDescent="0.25">
      <c r="B323" s="125" t="s">
        <v>27</v>
      </c>
      <c r="C323" s="126"/>
      <c r="D323" s="126"/>
      <c r="E323" s="126"/>
      <c r="F323" s="17">
        <v>0</v>
      </c>
      <c r="G323" s="17">
        <v>0</v>
      </c>
      <c r="H323" s="18">
        <v>0</v>
      </c>
      <c r="I323" s="95" t="s">
        <v>14</v>
      </c>
      <c r="J323" s="86" t="s">
        <v>14</v>
      </c>
      <c r="K323" s="87" t="s">
        <v>14</v>
      </c>
      <c r="L323" s="87" t="s">
        <v>14</v>
      </c>
      <c r="M323" s="127" t="s">
        <v>14</v>
      </c>
      <c r="N323" s="128"/>
      <c r="O323" s="1" t="s">
        <v>14</v>
      </c>
    </row>
    <row r="324" spans="2:15" x14ac:dyDescent="0.25">
      <c r="B324" s="130" t="s">
        <v>28</v>
      </c>
      <c r="C324" s="118"/>
      <c r="D324" s="118"/>
      <c r="E324" s="118"/>
      <c r="F324" s="25">
        <f>F322</f>
        <v>1104000</v>
      </c>
      <c r="G324" s="25">
        <f t="shared" ref="G324:H324" si="76">G322</f>
        <v>987600</v>
      </c>
      <c r="H324" s="15">
        <f t="shared" si="76"/>
        <v>986400</v>
      </c>
      <c r="I324" s="95" t="s">
        <v>14</v>
      </c>
      <c r="J324" s="87" t="s">
        <v>14</v>
      </c>
      <c r="K324" s="87" t="s">
        <v>14</v>
      </c>
      <c r="L324" s="87" t="s">
        <v>14</v>
      </c>
      <c r="M324" s="127" t="s">
        <v>14</v>
      </c>
      <c r="N324" s="128"/>
      <c r="O324" s="1" t="s">
        <v>14</v>
      </c>
    </row>
    <row r="325" spans="2:15" x14ac:dyDescent="0.25">
      <c r="B325" s="137" t="s">
        <v>292</v>
      </c>
      <c r="C325" s="138"/>
      <c r="D325" s="138"/>
      <c r="E325" s="138"/>
      <c r="F325" s="51">
        <f>SUM(F323:F324)</f>
        <v>1104000</v>
      </c>
      <c r="G325" s="51">
        <f t="shared" ref="G325:H325" si="77">SUM(G323:G324)</f>
        <v>987600</v>
      </c>
      <c r="H325" s="50">
        <f t="shared" si="77"/>
        <v>986400</v>
      </c>
      <c r="I325" s="95" t="s">
        <v>14</v>
      </c>
      <c r="J325" s="87" t="s">
        <v>14</v>
      </c>
      <c r="K325" s="87" t="s">
        <v>14</v>
      </c>
      <c r="L325" s="87" t="s">
        <v>14</v>
      </c>
      <c r="M325" s="127" t="s">
        <v>14</v>
      </c>
      <c r="N325" s="128"/>
      <c r="O325" s="1" t="s">
        <v>14</v>
      </c>
    </row>
    <row r="326" spans="2:15" ht="17.100000000000001" customHeight="1" x14ac:dyDescent="0.25">
      <c r="B326" s="120" t="s">
        <v>293</v>
      </c>
      <c r="C326" s="117"/>
      <c r="D326" s="117"/>
      <c r="E326" s="117"/>
      <c r="F326" s="117"/>
      <c r="G326" s="117"/>
      <c r="H326" s="129"/>
      <c r="I326" s="117"/>
      <c r="J326" s="117"/>
      <c r="K326" s="117"/>
      <c r="L326" s="117"/>
      <c r="M326" s="117"/>
      <c r="N326" s="117"/>
      <c r="O326" s="119"/>
    </row>
    <row r="327" spans="2:15" x14ac:dyDescent="0.25">
      <c r="B327" s="131" t="s">
        <v>294</v>
      </c>
      <c r="C327" s="118"/>
      <c r="D327" s="132" t="s">
        <v>295</v>
      </c>
      <c r="E327" s="115"/>
      <c r="F327" s="30">
        <v>540000</v>
      </c>
      <c r="G327" s="31">
        <v>486000</v>
      </c>
      <c r="H327" s="6">
        <v>486000</v>
      </c>
      <c r="I327" s="88">
        <v>81</v>
      </c>
      <c r="J327" s="82">
        <v>80</v>
      </c>
      <c r="K327" s="103">
        <v>10</v>
      </c>
      <c r="L327" s="103">
        <v>10</v>
      </c>
      <c r="M327" s="114">
        <v>0</v>
      </c>
      <c r="N327" s="115"/>
      <c r="O327" s="85">
        <v>0</v>
      </c>
    </row>
    <row r="328" spans="2:15" x14ac:dyDescent="0.25">
      <c r="B328" s="125" t="s">
        <v>27</v>
      </c>
      <c r="C328" s="126"/>
      <c r="D328" s="126"/>
      <c r="E328" s="126"/>
      <c r="F328" s="17">
        <v>0</v>
      </c>
      <c r="G328" s="17">
        <v>0</v>
      </c>
      <c r="H328" s="18">
        <v>0</v>
      </c>
      <c r="I328" s="95" t="s">
        <v>14</v>
      </c>
      <c r="J328" s="86" t="s">
        <v>14</v>
      </c>
      <c r="K328" s="87" t="s">
        <v>14</v>
      </c>
      <c r="L328" s="87" t="s">
        <v>14</v>
      </c>
      <c r="M328" s="127" t="s">
        <v>14</v>
      </c>
      <c r="N328" s="128"/>
      <c r="O328" s="1" t="s">
        <v>14</v>
      </c>
    </row>
    <row r="329" spans="2:15" x14ac:dyDescent="0.25">
      <c r="B329" s="130" t="s">
        <v>28</v>
      </c>
      <c r="C329" s="118"/>
      <c r="D329" s="118"/>
      <c r="E329" s="118"/>
      <c r="F329" s="25">
        <f>F327</f>
        <v>540000</v>
      </c>
      <c r="G329" s="25">
        <f t="shared" ref="G329:H329" si="78">G327</f>
        <v>486000</v>
      </c>
      <c r="H329" s="15">
        <f t="shared" si="78"/>
        <v>486000</v>
      </c>
      <c r="I329" s="95" t="s">
        <v>14</v>
      </c>
      <c r="J329" s="87" t="s">
        <v>14</v>
      </c>
      <c r="K329" s="87" t="s">
        <v>14</v>
      </c>
      <c r="L329" s="87" t="s">
        <v>14</v>
      </c>
      <c r="M329" s="127" t="s">
        <v>14</v>
      </c>
      <c r="N329" s="128"/>
      <c r="O329" s="1" t="s">
        <v>14</v>
      </c>
    </row>
    <row r="330" spans="2:15" x14ac:dyDescent="0.25">
      <c r="B330" s="137" t="s">
        <v>296</v>
      </c>
      <c r="C330" s="138"/>
      <c r="D330" s="138"/>
      <c r="E330" s="138"/>
      <c r="F330" s="51">
        <f>SUM(F328:F329)</f>
        <v>540000</v>
      </c>
      <c r="G330" s="51">
        <f t="shared" ref="G330:H330" si="79">SUM(G328:G329)</f>
        <v>486000</v>
      </c>
      <c r="H330" s="50">
        <f t="shared" si="79"/>
        <v>486000</v>
      </c>
      <c r="I330" s="95" t="s">
        <v>14</v>
      </c>
      <c r="J330" s="87" t="s">
        <v>14</v>
      </c>
      <c r="K330" s="87" t="s">
        <v>14</v>
      </c>
      <c r="L330" s="87" t="s">
        <v>14</v>
      </c>
      <c r="M330" s="127" t="s">
        <v>14</v>
      </c>
      <c r="N330" s="128"/>
      <c r="O330" s="1" t="s">
        <v>14</v>
      </c>
    </row>
    <row r="331" spans="2:15" ht="17.100000000000001" customHeight="1" x14ac:dyDescent="0.25">
      <c r="B331" s="120" t="s">
        <v>297</v>
      </c>
      <c r="C331" s="117"/>
      <c r="D331" s="117"/>
      <c r="E331" s="117"/>
      <c r="F331" s="117"/>
      <c r="G331" s="117"/>
      <c r="H331" s="129"/>
      <c r="I331" s="117"/>
      <c r="J331" s="117"/>
      <c r="K331" s="117"/>
      <c r="L331" s="117"/>
      <c r="M331" s="117"/>
      <c r="N331" s="117"/>
      <c r="O331" s="119"/>
    </row>
    <row r="332" spans="2:15" x14ac:dyDescent="0.25">
      <c r="B332" s="131" t="s">
        <v>298</v>
      </c>
      <c r="C332" s="118"/>
      <c r="D332" s="132" t="s">
        <v>299</v>
      </c>
      <c r="E332" s="115"/>
      <c r="F332" s="26">
        <v>1110000</v>
      </c>
      <c r="G332" s="27">
        <v>910000</v>
      </c>
      <c r="H332" s="6">
        <v>558000</v>
      </c>
      <c r="I332" s="88">
        <v>97</v>
      </c>
      <c r="J332" s="82">
        <v>90</v>
      </c>
      <c r="K332" s="103">
        <v>10</v>
      </c>
      <c r="L332" s="103">
        <v>10</v>
      </c>
      <c r="M332" s="114">
        <v>0</v>
      </c>
      <c r="N332" s="115"/>
      <c r="O332" s="85">
        <v>0</v>
      </c>
    </row>
    <row r="333" spans="2:15" x14ac:dyDescent="0.25">
      <c r="B333" s="125" t="s">
        <v>27</v>
      </c>
      <c r="C333" s="126"/>
      <c r="D333" s="126"/>
      <c r="E333" s="126"/>
      <c r="F333" s="17">
        <v>0</v>
      </c>
      <c r="G333" s="17">
        <v>0</v>
      </c>
      <c r="H333" s="18">
        <v>0</v>
      </c>
      <c r="I333" s="95" t="s">
        <v>14</v>
      </c>
      <c r="J333" s="86" t="s">
        <v>14</v>
      </c>
      <c r="K333" s="87" t="s">
        <v>14</v>
      </c>
      <c r="L333" s="87" t="s">
        <v>14</v>
      </c>
      <c r="M333" s="127" t="s">
        <v>14</v>
      </c>
      <c r="N333" s="128"/>
      <c r="O333" s="1" t="s">
        <v>14</v>
      </c>
    </row>
    <row r="334" spans="2:15" x14ac:dyDescent="0.25">
      <c r="B334" s="130" t="s">
        <v>28</v>
      </c>
      <c r="C334" s="118"/>
      <c r="D334" s="118"/>
      <c r="E334" s="118"/>
      <c r="F334" s="25">
        <f>F332</f>
        <v>1110000</v>
      </c>
      <c r="G334" s="25">
        <f t="shared" ref="G334:H334" si="80">G332</f>
        <v>910000</v>
      </c>
      <c r="H334" s="15">
        <f t="shared" si="80"/>
        <v>558000</v>
      </c>
      <c r="I334" s="95" t="s">
        <v>14</v>
      </c>
      <c r="J334" s="87" t="s">
        <v>14</v>
      </c>
      <c r="K334" s="87" t="s">
        <v>14</v>
      </c>
      <c r="L334" s="87" t="s">
        <v>14</v>
      </c>
      <c r="M334" s="127" t="s">
        <v>14</v>
      </c>
      <c r="N334" s="128"/>
      <c r="O334" s="1" t="s">
        <v>14</v>
      </c>
    </row>
    <row r="335" spans="2:15" x14ac:dyDescent="0.25">
      <c r="B335" s="137" t="s">
        <v>300</v>
      </c>
      <c r="C335" s="138"/>
      <c r="D335" s="138"/>
      <c r="E335" s="138"/>
      <c r="F335" s="51">
        <f>SUM(F333:F334)</f>
        <v>1110000</v>
      </c>
      <c r="G335" s="51">
        <f t="shared" ref="G335:H335" si="81">SUM(G333:G334)</f>
        <v>910000</v>
      </c>
      <c r="H335" s="50">
        <f t="shared" si="81"/>
        <v>558000</v>
      </c>
      <c r="I335" s="95" t="s">
        <v>14</v>
      </c>
      <c r="J335" s="87" t="s">
        <v>14</v>
      </c>
      <c r="K335" s="87" t="s">
        <v>14</v>
      </c>
      <c r="L335" s="87" t="s">
        <v>14</v>
      </c>
      <c r="M335" s="127" t="s">
        <v>14</v>
      </c>
      <c r="N335" s="128"/>
      <c r="O335" s="1" t="s">
        <v>14</v>
      </c>
    </row>
    <row r="336" spans="2:15" ht="17.100000000000001" customHeight="1" x14ac:dyDescent="0.25">
      <c r="B336" s="120" t="s">
        <v>301</v>
      </c>
      <c r="C336" s="117"/>
      <c r="D336" s="117"/>
      <c r="E336" s="117"/>
      <c r="F336" s="117"/>
      <c r="G336" s="117"/>
      <c r="H336" s="129"/>
      <c r="I336" s="117"/>
      <c r="J336" s="117"/>
      <c r="K336" s="117"/>
      <c r="L336" s="117"/>
      <c r="M336" s="117"/>
      <c r="N336" s="117"/>
      <c r="O336" s="119"/>
    </row>
    <row r="337" spans="2:15" x14ac:dyDescent="0.25">
      <c r="B337" s="131" t="s">
        <v>302</v>
      </c>
      <c r="C337" s="118"/>
      <c r="D337" s="132" t="s">
        <v>303</v>
      </c>
      <c r="E337" s="115"/>
      <c r="F337" s="26">
        <v>320600</v>
      </c>
      <c r="G337" s="27">
        <v>234000</v>
      </c>
      <c r="H337" s="6">
        <v>234000</v>
      </c>
      <c r="I337" s="88">
        <v>87</v>
      </c>
      <c r="J337" s="82">
        <v>80</v>
      </c>
      <c r="K337" s="103">
        <v>10</v>
      </c>
      <c r="L337" s="103">
        <v>10</v>
      </c>
      <c r="M337" s="114">
        <v>0</v>
      </c>
      <c r="N337" s="115"/>
      <c r="O337" s="85">
        <v>0</v>
      </c>
    </row>
    <row r="338" spans="2:15" x14ac:dyDescent="0.25">
      <c r="B338" s="125" t="s">
        <v>27</v>
      </c>
      <c r="C338" s="126"/>
      <c r="D338" s="126"/>
      <c r="E338" s="126"/>
      <c r="F338" s="17">
        <v>0</v>
      </c>
      <c r="G338" s="17">
        <v>0</v>
      </c>
      <c r="H338" s="18">
        <v>0</v>
      </c>
      <c r="I338" s="95" t="s">
        <v>14</v>
      </c>
      <c r="J338" s="86" t="s">
        <v>14</v>
      </c>
      <c r="K338" s="87" t="s">
        <v>14</v>
      </c>
      <c r="L338" s="87" t="s">
        <v>14</v>
      </c>
      <c r="M338" s="127" t="s">
        <v>14</v>
      </c>
      <c r="N338" s="128"/>
      <c r="O338" s="1" t="s">
        <v>14</v>
      </c>
    </row>
    <row r="339" spans="2:15" x14ac:dyDescent="0.25">
      <c r="B339" s="130" t="s">
        <v>28</v>
      </c>
      <c r="C339" s="118"/>
      <c r="D339" s="118"/>
      <c r="E339" s="118"/>
      <c r="F339" s="25">
        <f>F337</f>
        <v>320600</v>
      </c>
      <c r="G339" s="25">
        <f t="shared" ref="G339:H339" si="82">G337</f>
        <v>234000</v>
      </c>
      <c r="H339" s="15">
        <f t="shared" si="82"/>
        <v>234000</v>
      </c>
      <c r="I339" s="95" t="s">
        <v>14</v>
      </c>
      <c r="J339" s="87" t="s">
        <v>14</v>
      </c>
      <c r="K339" s="87" t="s">
        <v>14</v>
      </c>
      <c r="L339" s="87" t="s">
        <v>14</v>
      </c>
      <c r="M339" s="127" t="s">
        <v>14</v>
      </c>
      <c r="N339" s="128"/>
      <c r="O339" s="1" t="s">
        <v>14</v>
      </c>
    </row>
    <row r="340" spans="2:15" x14ac:dyDescent="0.25">
      <c r="B340" s="137" t="s">
        <v>304</v>
      </c>
      <c r="C340" s="138"/>
      <c r="D340" s="138"/>
      <c r="E340" s="138"/>
      <c r="F340" s="51">
        <f>SUM(F338:F339)</f>
        <v>320600</v>
      </c>
      <c r="G340" s="51">
        <f t="shared" ref="G340:H340" si="83">SUM(G338:G339)</f>
        <v>234000</v>
      </c>
      <c r="H340" s="50">
        <f t="shared" si="83"/>
        <v>234000</v>
      </c>
      <c r="I340" s="95" t="s">
        <v>14</v>
      </c>
      <c r="J340" s="87" t="s">
        <v>14</v>
      </c>
      <c r="K340" s="87" t="s">
        <v>14</v>
      </c>
      <c r="L340" s="87" t="s">
        <v>14</v>
      </c>
      <c r="M340" s="127" t="s">
        <v>14</v>
      </c>
      <c r="N340" s="128"/>
      <c r="O340" s="1" t="s">
        <v>14</v>
      </c>
    </row>
    <row r="341" spans="2:15" ht="17.100000000000001" customHeight="1" x14ac:dyDescent="0.25">
      <c r="B341" s="120" t="s">
        <v>305</v>
      </c>
      <c r="C341" s="117"/>
      <c r="D341" s="117"/>
      <c r="E341" s="117"/>
      <c r="F341" s="117"/>
      <c r="G341" s="117"/>
      <c r="H341" s="129"/>
      <c r="I341" s="117"/>
      <c r="J341" s="117"/>
      <c r="K341" s="117"/>
      <c r="L341" s="117"/>
      <c r="M341" s="117"/>
      <c r="N341" s="117"/>
      <c r="O341" s="119"/>
    </row>
    <row r="342" spans="2:15" x14ac:dyDescent="0.25">
      <c r="B342" s="131" t="s">
        <v>306</v>
      </c>
      <c r="C342" s="118"/>
      <c r="D342" s="132" t="s">
        <v>307</v>
      </c>
      <c r="E342" s="115"/>
      <c r="F342" s="26">
        <v>132415</v>
      </c>
      <c r="G342" s="27">
        <v>92690</v>
      </c>
      <c r="H342" s="6">
        <v>0</v>
      </c>
      <c r="I342" s="88">
        <v>47</v>
      </c>
      <c r="J342" s="82">
        <v>30</v>
      </c>
      <c r="K342" s="103">
        <v>10</v>
      </c>
      <c r="L342" s="103">
        <v>10</v>
      </c>
      <c r="M342" s="114">
        <v>0</v>
      </c>
      <c r="N342" s="115"/>
      <c r="O342" s="85">
        <v>0</v>
      </c>
    </row>
    <row r="343" spans="2:15" x14ac:dyDescent="0.25">
      <c r="B343" s="125" t="s">
        <v>27</v>
      </c>
      <c r="C343" s="126"/>
      <c r="D343" s="126"/>
      <c r="E343" s="126"/>
      <c r="F343" s="17">
        <v>0</v>
      </c>
      <c r="G343" s="17">
        <v>0</v>
      </c>
      <c r="H343" s="18">
        <v>0</v>
      </c>
      <c r="I343" s="95" t="s">
        <v>14</v>
      </c>
      <c r="J343" s="86" t="s">
        <v>14</v>
      </c>
      <c r="K343" s="87" t="s">
        <v>14</v>
      </c>
      <c r="L343" s="87" t="s">
        <v>14</v>
      </c>
      <c r="M343" s="127" t="s">
        <v>14</v>
      </c>
      <c r="N343" s="128"/>
      <c r="O343" s="1" t="s">
        <v>14</v>
      </c>
    </row>
    <row r="344" spans="2:15" x14ac:dyDescent="0.25">
      <c r="B344" s="130" t="s">
        <v>28</v>
      </c>
      <c r="C344" s="118"/>
      <c r="D344" s="118"/>
      <c r="E344" s="118"/>
      <c r="F344" s="25">
        <f>F342</f>
        <v>132415</v>
      </c>
      <c r="G344" s="25">
        <f t="shared" ref="G344:H344" si="84">G342</f>
        <v>92690</v>
      </c>
      <c r="H344" s="15">
        <f t="shared" si="84"/>
        <v>0</v>
      </c>
      <c r="I344" s="95" t="s">
        <v>14</v>
      </c>
      <c r="J344" s="87" t="s">
        <v>14</v>
      </c>
      <c r="K344" s="87" t="s">
        <v>14</v>
      </c>
      <c r="L344" s="87" t="s">
        <v>14</v>
      </c>
      <c r="M344" s="127" t="s">
        <v>14</v>
      </c>
      <c r="N344" s="128"/>
      <c r="O344" s="1" t="s">
        <v>14</v>
      </c>
    </row>
    <row r="345" spans="2:15" x14ac:dyDescent="0.25">
      <c r="B345" s="137" t="s">
        <v>308</v>
      </c>
      <c r="C345" s="138"/>
      <c r="D345" s="138"/>
      <c r="E345" s="138"/>
      <c r="F345" s="51">
        <f>SUM(F343:F344)</f>
        <v>132415</v>
      </c>
      <c r="G345" s="51">
        <f t="shared" ref="G345:H345" si="85">SUM(G343:G344)</f>
        <v>92690</v>
      </c>
      <c r="H345" s="50">
        <f t="shared" si="85"/>
        <v>0</v>
      </c>
      <c r="I345" s="95" t="s">
        <v>14</v>
      </c>
      <c r="J345" s="87" t="s">
        <v>14</v>
      </c>
      <c r="K345" s="87" t="s">
        <v>14</v>
      </c>
      <c r="L345" s="87" t="s">
        <v>14</v>
      </c>
      <c r="M345" s="127" t="s">
        <v>14</v>
      </c>
      <c r="N345" s="128"/>
      <c r="O345" s="1" t="s">
        <v>14</v>
      </c>
    </row>
    <row r="346" spans="2:15" ht="17.100000000000001" customHeight="1" x14ac:dyDescent="0.25">
      <c r="B346" s="120" t="s">
        <v>309</v>
      </c>
      <c r="C346" s="117"/>
      <c r="D346" s="117"/>
      <c r="E346" s="117"/>
      <c r="F346" s="117"/>
      <c r="G346" s="117"/>
      <c r="H346" s="129"/>
      <c r="I346" s="117"/>
      <c r="J346" s="117"/>
      <c r="K346" s="117"/>
      <c r="L346" s="117"/>
      <c r="M346" s="117"/>
      <c r="N346" s="117"/>
      <c r="O346" s="119"/>
    </row>
    <row r="347" spans="2:15" x14ac:dyDescent="0.25">
      <c r="B347" s="131" t="s">
        <v>310</v>
      </c>
      <c r="C347" s="118"/>
      <c r="D347" s="132" t="s">
        <v>311</v>
      </c>
      <c r="E347" s="115"/>
      <c r="F347" s="30">
        <v>608400</v>
      </c>
      <c r="G347" s="31">
        <v>449400</v>
      </c>
      <c r="H347" s="6">
        <v>449400</v>
      </c>
      <c r="I347" s="88">
        <v>91</v>
      </c>
      <c r="J347" s="82">
        <v>80</v>
      </c>
      <c r="K347" s="103">
        <v>10</v>
      </c>
      <c r="L347" s="103">
        <v>10</v>
      </c>
      <c r="M347" s="114">
        <v>0</v>
      </c>
      <c r="N347" s="115"/>
      <c r="O347" s="85">
        <v>0</v>
      </c>
    </row>
    <row r="348" spans="2:15" x14ac:dyDescent="0.25">
      <c r="B348" s="125" t="s">
        <v>27</v>
      </c>
      <c r="C348" s="126"/>
      <c r="D348" s="126"/>
      <c r="E348" s="126"/>
      <c r="F348" s="17">
        <v>0</v>
      </c>
      <c r="G348" s="17">
        <v>0</v>
      </c>
      <c r="H348" s="18">
        <v>0</v>
      </c>
      <c r="I348" s="95" t="s">
        <v>14</v>
      </c>
      <c r="J348" s="86" t="s">
        <v>14</v>
      </c>
      <c r="K348" s="87" t="s">
        <v>14</v>
      </c>
      <c r="L348" s="87" t="s">
        <v>14</v>
      </c>
      <c r="M348" s="127" t="s">
        <v>14</v>
      </c>
      <c r="N348" s="128"/>
      <c r="O348" s="1" t="s">
        <v>14</v>
      </c>
    </row>
    <row r="349" spans="2:15" x14ac:dyDescent="0.25">
      <c r="B349" s="130" t="s">
        <v>28</v>
      </c>
      <c r="C349" s="118"/>
      <c r="D349" s="118"/>
      <c r="E349" s="118"/>
      <c r="F349" s="25">
        <f>F347</f>
        <v>608400</v>
      </c>
      <c r="G349" s="25">
        <f t="shared" ref="G349:H349" si="86">G347</f>
        <v>449400</v>
      </c>
      <c r="H349" s="15">
        <f t="shared" si="86"/>
        <v>449400</v>
      </c>
      <c r="I349" s="95" t="s">
        <v>14</v>
      </c>
      <c r="J349" s="87" t="s">
        <v>14</v>
      </c>
      <c r="K349" s="87" t="s">
        <v>14</v>
      </c>
      <c r="L349" s="87" t="s">
        <v>14</v>
      </c>
      <c r="M349" s="127" t="s">
        <v>14</v>
      </c>
      <c r="N349" s="128"/>
      <c r="O349" s="1" t="s">
        <v>14</v>
      </c>
    </row>
    <row r="350" spans="2:15" x14ac:dyDescent="0.25">
      <c r="B350" s="137" t="s">
        <v>312</v>
      </c>
      <c r="C350" s="138"/>
      <c r="D350" s="138"/>
      <c r="E350" s="138"/>
      <c r="F350" s="51">
        <f>SUM(F348:F349)</f>
        <v>608400</v>
      </c>
      <c r="G350" s="51">
        <f t="shared" ref="G350:H350" si="87">SUM(G348:G349)</f>
        <v>449400</v>
      </c>
      <c r="H350" s="50">
        <f t="shared" si="87"/>
        <v>449400</v>
      </c>
      <c r="I350" s="95" t="s">
        <v>14</v>
      </c>
      <c r="J350" s="87" t="s">
        <v>14</v>
      </c>
      <c r="K350" s="87" t="s">
        <v>14</v>
      </c>
      <c r="L350" s="87" t="s">
        <v>14</v>
      </c>
      <c r="M350" s="127" t="s">
        <v>14</v>
      </c>
      <c r="N350" s="128"/>
      <c r="O350" s="1" t="s">
        <v>14</v>
      </c>
    </row>
    <row r="351" spans="2:15" ht="17.100000000000001" customHeight="1" x14ac:dyDescent="0.25">
      <c r="B351" s="120" t="s">
        <v>313</v>
      </c>
      <c r="C351" s="117"/>
      <c r="D351" s="117"/>
      <c r="E351" s="117"/>
      <c r="F351" s="117"/>
      <c r="G351" s="117"/>
      <c r="H351" s="129"/>
      <c r="I351" s="117"/>
      <c r="J351" s="117"/>
      <c r="K351" s="117"/>
      <c r="L351" s="117"/>
      <c r="M351" s="117"/>
      <c r="N351" s="117"/>
      <c r="O351" s="119"/>
    </row>
    <row r="352" spans="2:15" x14ac:dyDescent="0.25">
      <c r="B352" s="131" t="s">
        <v>314</v>
      </c>
      <c r="C352" s="118"/>
      <c r="D352" s="132" t="s">
        <v>315</v>
      </c>
      <c r="E352" s="115"/>
      <c r="F352" s="26">
        <v>300000</v>
      </c>
      <c r="G352" s="27">
        <v>263000</v>
      </c>
      <c r="H352" s="6">
        <v>0</v>
      </c>
      <c r="I352" s="88">
        <v>74</v>
      </c>
      <c r="J352" s="82">
        <v>0</v>
      </c>
      <c r="K352" s="103">
        <v>10</v>
      </c>
      <c r="L352" s="103">
        <v>10</v>
      </c>
      <c r="M352" s="114">
        <v>0</v>
      </c>
      <c r="N352" s="115"/>
      <c r="O352" s="85">
        <v>0</v>
      </c>
    </row>
    <row r="353" spans="2:15" x14ac:dyDescent="0.25">
      <c r="B353" s="110" t="s">
        <v>316</v>
      </c>
      <c r="C353" s="111"/>
      <c r="D353" s="112" t="s">
        <v>317</v>
      </c>
      <c r="E353" s="113"/>
      <c r="F353" s="13">
        <v>1549000</v>
      </c>
      <c r="G353" s="14">
        <v>550000</v>
      </c>
      <c r="H353" s="4">
        <v>550000</v>
      </c>
      <c r="I353" s="88">
        <v>91</v>
      </c>
      <c r="J353" s="82">
        <v>80</v>
      </c>
      <c r="K353" s="103">
        <v>10</v>
      </c>
      <c r="L353" s="103">
        <v>10</v>
      </c>
      <c r="M353" s="114">
        <v>0</v>
      </c>
      <c r="N353" s="115"/>
      <c r="O353" s="85">
        <v>0</v>
      </c>
    </row>
    <row r="354" spans="2:15" x14ac:dyDescent="0.25">
      <c r="B354" s="131" t="s">
        <v>318</v>
      </c>
      <c r="C354" s="118"/>
      <c r="D354" s="132" t="s">
        <v>319</v>
      </c>
      <c r="E354" s="115"/>
      <c r="F354" s="26">
        <v>135000</v>
      </c>
      <c r="G354" s="27">
        <v>115000</v>
      </c>
      <c r="H354" s="6">
        <v>0</v>
      </c>
      <c r="I354" s="88">
        <v>84</v>
      </c>
      <c r="J354" s="82">
        <v>0</v>
      </c>
      <c r="K354" s="103">
        <v>10</v>
      </c>
      <c r="L354" s="103">
        <v>10</v>
      </c>
      <c r="M354" s="114">
        <v>0</v>
      </c>
      <c r="N354" s="115"/>
      <c r="O354" s="85">
        <v>0</v>
      </c>
    </row>
    <row r="355" spans="2:15" x14ac:dyDescent="0.25">
      <c r="B355" s="131" t="s">
        <v>320</v>
      </c>
      <c r="C355" s="118"/>
      <c r="D355" s="132" t="s">
        <v>321</v>
      </c>
      <c r="E355" s="115"/>
      <c r="F355" s="36">
        <v>90000</v>
      </c>
      <c r="G355" s="29">
        <v>75000</v>
      </c>
      <c r="H355" s="8">
        <v>74700</v>
      </c>
      <c r="I355" s="88">
        <v>91</v>
      </c>
      <c r="J355" s="82">
        <v>65</v>
      </c>
      <c r="K355" s="103">
        <v>10</v>
      </c>
      <c r="L355" s="103">
        <v>10</v>
      </c>
      <c r="M355" s="114">
        <v>0</v>
      </c>
      <c r="N355" s="115"/>
      <c r="O355" s="85">
        <v>0</v>
      </c>
    </row>
    <row r="356" spans="2:15" x14ac:dyDescent="0.25">
      <c r="B356" s="125" t="s">
        <v>27</v>
      </c>
      <c r="C356" s="126"/>
      <c r="D356" s="126"/>
      <c r="E356" s="126"/>
      <c r="F356" s="18">
        <f>F353</f>
        <v>1549000</v>
      </c>
      <c r="G356" s="18">
        <f t="shared" ref="G356:H356" si="88">G353</f>
        <v>550000</v>
      </c>
      <c r="H356" s="18">
        <f t="shared" si="88"/>
        <v>550000</v>
      </c>
      <c r="I356" s="95" t="s">
        <v>14</v>
      </c>
      <c r="J356" s="86" t="s">
        <v>14</v>
      </c>
      <c r="K356" s="87" t="s">
        <v>14</v>
      </c>
      <c r="L356" s="87" t="s">
        <v>14</v>
      </c>
      <c r="M356" s="127" t="s">
        <v>14</v>
      </c>
      <c r="N356" s="128"/>
      <c r="O356" s="1" t="s">
        <v>14</v>
      </c>
    </row>
    <row r="357" spans="2:15" x14ac:dyDescent="0.25">
      <c r="B357" s="130" t="s">
        <v>28</v>
      </c>
      <c r="C357" s="118"/>
      <c r="D357" s="118"/>
      <c r="E357" s="118"/>
      <c r="F357" s="28">
        <f>SUM(F352,F354,F355)</f>
        <v>525000</v>
      </c>
      <c r="G357" s="28">
        <f t="shared" ref="G357:H357" si="89">SUM(G352,G354,G355)</f>
        <v>453000</v>
      </c>
      <c r="H357" s="15">
        <f t="shared" si="89"/>
        <v>74700</v>
      </c>
      <c r="I357" s="95" t="s">
        <v>14</v>
      </c>
      <c r="J357" s="87" t="s">
        <v>14</v>
      </c>
      <c r="K357" s="87" t="s">
        <v>14</v>
      </c>
      <c r="L357" s="87" t="s">
        <v>14</v>
      </c>
      <c r="M357" s="127" t="s">
        <v>14</v>
      </c>
      <c r="N357" s="128"/>
      <c r="O357" s="1" t="s">
        <v>14</v>
      </c>
    </row>
    <row r="358" spans="2:15" x14ac:dyDescent="0.25">
      <c r="B358" s="137" t="s">
        <v>326</v>
      </c>
      <c r="C358" s="138"/>
      <c r="D358" s="138"/>
      <c r="E358" s="138"/>
      <c r="F358" s="50">
        <f>SUM(F356:F357)</f>
        <v>2074000</v>
      </c>
      <c r="G358" s="50">
        <f t="shared" ref="G358:H358" si="90">SUM(G356:G357)</f>
        <v>1003000</v>
      </c>
      <c r="H358" s="50">
        <f t="shared" si="90"/>
        <v>624700</v>
      </c>
      <c r="I358" s="95" t="s">
        <v>14</v>
      </c>
      <c r="J358" s="87" t="s">
        <v>14</v>
      </c>
      <c r="K358" s="87" t="s">
        <v>14</v>
      </c>
      <c r="L358" s="87" t="s">
        <v>14</v>
      </c>
      <c r="M358" s="127" t="s">
        <v>14</v>
      </c>
      <c r="N358" s="128"/>
      <c r="O358" s="1" t="s">
        <v>14</v>
      </c>
    </row>
    <row r="359" spans="2:15" ht="17.100000000000001" customHeight="1" x14ac:dyDescent="0.25">
      <c r="B359" s="120" t="s">
        <v>327</v>
      </c>
      <c r="C359" s="117"/>
      <c r="D359" s="117"/>
      <c r="E359" s="117"/>
      <c r="F359" s="118"/>
      <c r="G359" s="118"/>
      <c r="H359" s="129"/>
      <c r="I359" s="121"/>
      <c r="J359" s="117"/>
      <c r="K359" s="117"/>
      <c r="L359" s="117"/>
      <c r="M359" s="117"/>
      <c r="N359" s="117"/>
      <c r="O359" s="119"/>
    </row>
    <row r="360" spans="2:15" x14ac:dyDescent="0.25">
      <c r="B360" s="110" t="s">
        <v>328</v>
      </c>
      <c r="C360" s="111"/>
      <c r="D360" s="112" t="s">
        <v>329</v>
      </c>
      <c r="E360" s="113"/>
      <c r="F360" s="13">
        <v>1500000</v>
      </c>
      <c r="G360" s="14">
        <v>550000</v>
      </c>
      <c r="H360" s="4">
        <v>550000</v>
      </c>
      <c r="I360" s="94">
        <v>91</v>
      </c>
      <c r="J360" s="88">
        <v>80</v>
      </c>
      <c r="K360" s="103">
        <v>10</v>
      </c>
      <c r="L360" s="103">
        <v>10</v>
      </c>
      <c r="M360" s="114">
        <v>0</v>
      </c>
      <c r="N360" s="115"/>
      <c r="O360" s="85">
        <v>0</v>
      </c>
    </row>
    <row r="361" spans="2:15" x14ac:dyDescent="0.25">
      <c r="B361" s="110" t="s">
        <v>330</v>
      </c>
      <c r="C361" s="111"/>
      <c r="D361" s="112" t="s">
        <v>331</v>
      </c>
      <c r="E361" s="113"/>
      <c r="F361" s="26">
        <v>38520</v>
      </c>
      <c r="G361" s="27">
        <v>34520</v>
      </c>
      <c r="H361" s="6">
        <v>34520</v>
      </c>
      <c r="I361" s="94">
        <v>89</v>
      </c>
      <c r="J361" s="88">
        <v>70</v>
      </c>
      <c r="K361" s="103">
        <v>10</v>
      </c>
      <c r="L361" s="103">
        <v>10</v>
      </c>
      <c r="M361" s="114">
        <v>0</v>
      </c>
      <c r="N361" s="115"/>
      <c r="O361" s="85">
        <v>0</v>
      </c>
    </row>
    <row r="362" spans="2:15" x14ac:dyDescent="0.25">
      <c r="B362" s="110" t="s">
        <v>332</v>
      </c>
      <c r="C362" s="111"/>
      <c r="D362" s="112" t="s">
        <v>333</v>
      </c>
      <c r="E362" s="113"/>
      <c r="F362" s="26">
        <v>154000</v>
      </c>
      <c r="G362" s="27">
        <v>93800</v>
      </c>
      <c r="H362" s="6">
        <v>0</v>
      </c>
      <c r="I362" s="94">
        <v>80</v>
      </c>
      <c r="J362" s="88">
        <v>55</v>
      </c>
      <c r="K362" s="103">
        <v>10</v>
      </c>
      <c r="L362" s="103">
        <v>10</v>
      </c>
      <c r="M362" s="114">
        <v>0</v>
      </c>
      <c r="N362" s="115"/>
      <c r="O362" s="85">
        <v>0</v>
      </c>
    </row>
    <row r="363" spans="2:15" x14ac:dyDescent="0.25">
      <c r="B363" s="110" t="s">
        <v>334</v>
      </c>
      <c r="C363" s="111"/>
      <c r="D363" s="112" t="s">
        <v>335</v>
      </c>
      <c r="E363" s="113"/>
      <c r="F363" s="19">
        <v>480000</v>
      </c>
      <c r="G363" s="16">
        <v>430000</v>
      </c>
      <c r="H363" s="7">
        <v>430000</v>
      </c>
      <c r="I363" s="94">
        <v>93</v>
      </c>
      <c r="J363" s="88">
        <v>75</v>
      </c>
      <c r="K363" s="103">
        <v>10</v>
      </c>
      <c r="L363" s="103">
        <v>10</v>
      </c>
      <c r="M363" s="114">
        <v>0</v>
      </c>
      <c r="N363" s="115"/>
      <c r="O363" s="85">
        <v>0</v>
      </c>
    </row>
    <row r="364" spans="2:15" x14ac:dyDescent="0.25">
      <c r="B364" s="125" t="s">
        <v>27</v>
      </c>
      <c r="C364" s="126"/>
      <c r="D364" s="126"/>
      <c r="E364" s="126"/>
      <c r="F364" s="18">
        <f>SUM(F360,F363)</f>
        <v>1980000</v>
      </c>
      <c r="G364" s="18">
        <f t="shared" ref="G364:H364" si="91">SUM(G360,G363)</f>
        <v>980000</v>
      </c>
      <c r="H364" s="18">
        <f t="shared" si="91"/>
        <v>980000</v>
      </c>
      <c r="I364" s="95" t="s">
        <v>14</v>
      </c>
      <c r="J364" s="86" t="s">
        <v>14</v>
      </c>
      <c r="K364" s="87" t="s">
        <v>14</v>
      </c>
      <c r="L364" s="87" t="s">
        <v>14</v>
      </c>
      <c r="M364" s="127" t="s">
        <v>14</v>
      </c>
      <c r="N364" s="128"/>
      <c r="O364" s="1" t="s">
        <v>14</v>
      </c>
    </row>
    <row r="365" spans="2:15" x14ac:dyDescent="0.25">
      <c r="B365" s="130" t="s">
        <v>28</v>
      </c>
      <c r="C365" s="118"/>
      <c r="D365" s="118"/>
      <c r="E365" s="118"/>
      <c r="F365" s="28">
        <f>SUM(F361,F362)</f>
        <v>192520</v>
      </c>
      <c r="G365" s="28">
        <f t="shared" ref="G365:H365" si="92">SUM(G361,G362)</f>
        <v>128320</v>
      </c>
      <c r="H365" s="15">
        <f t="shared" si="92"/>
        <v>34520</v>
      </c>
      <c r="I365" s="95" t="s">
        <v>14</v>
      </c>
      <c r="J365" s="87" t="s">
        <v>14</v>
      </c>
      <c r="K365" s="87" t="s">
        <v>14</v>
      </c>
      <c r="L365" s="87" t="s">
        <v>14</v>
      </c>
      <c r="M365" s="127" t="s">
        <v>14</v>
      </c>
      <c r="N365" s="128"/>
      <c r="O365" s="1" t="s">
        <v>14</v>
      </c>
    </row>
    <row r="366" spans="2:15" x14ac:dyDescent="0.25">
      <c r="B366" s="137" t="s">
        <v>336</v>
      </c>
      <c r="C366" s="138"/>
      <c r="D366" s="138"/>
      <c r="E366" s="138"/>
      <c r="F366" s="50">
        <f>SUM(F364:F365)</f>
        <v>2172520</v>
      </c>
      <c r="G366" s="50">
        <f t="shared" ref="G366:H366" si="93">SUM(G364:G365)</f>
        <v>1108320</v>
      </c>
      <c r="H366" s="50">
        <f t="shared" si="93"/>
        <v>1014520</v>
      </c>
      <c r="I366" s="95" t="s">
        <v>14</v>
      </c>
      <c r="J366" s="87" t="s">
        <v>14</v>
      </c>
      <c r="K366" s="87" t="s">
        <v>14</v>
      </c>
      <c r="L366" s="87" t="s">
        <v>14</v>
      </c>
      <c r="M366" s="127" t="s">
        <v>14</v>
      </c>
      <c r="N366" s="128"/>
      <c r="O366" s="1" t="s">
        <v>14</v>
      </c>
    </row>
    <row r="367" spans="2:15" ht="17.100000000000001" customHeight="1" x14ac:dyDescent="0.25">
      <c r="B367" s="120" t="s">
        <v>337</v>
      </c>
      <c r="C367" s="117"/>
      <c r="D367" s="117"/>
      <c r="E367" s="117"/>
      <c r="F367" s="118"/>
      <c r="G367" s="118"/>
      <c r="H367" s="129"/>
      <c r="I367" s="121"/>
      <c r="J367" s="121"/>
      <c r="K367" s="117"/>
      <c r="L367" s="117"/>
      <c r="M367" s="117"/>
      <c r="N367" s="117"/>
      <c r="O367" s="119"/>
    </row>
    <row r="368" spans="2:15" x14ac:dyDescent="0.25">
      <c r="B368" s="131" t="s">
        <v>338</v>
      </c>
      <c r="C368" s="118"/>
      <c r="D368" s="132" t="s">
        <v>339</v>
      </c>
      <c r="E368" s="115"/>
      <c r="F368" s="26">
        <v>1461000</v>
      </c>
      <c r="G368" s="27">
        <v>1167600</v>
      </c>
      <c r="H368" s="6">
        <v>610800</v>
      </c>
      <c r="I368" s="94">
        <v>95</v>
      </c>
      <c r="J368" s="94">
        <v>75</v>
      </c>
      <c r="K368" s="103">
        <v>10</v>
      </c>
      <c r="L368" s="103">
        <v>10</v>
      </c>
      <c r="M368" s="114">
        <v>0</v>
      </c>
      <c r="N368" s="115"/>
      <c r="O368" s="85">
        <v>0</v>
      </c>
    </row>
    <row r="369" spans="2:15" x14ac:dyDescent="0.25">
      <c r="B369" s="131" t="s">
        <v>340</v>
      </c>
      <c r="C369" s="118"/>
      <c r="D369" s="132" t="s">
        <v>341</v>
      </c>
      <c r="E369" s="115"/>
      <c r="F369" s="26">
        <v>247000</v>
      </c>
      <c r="G369" s="27">
        <v>181000</v>
      </c>
      <c r="H369" s="6">
        <v>181000</v>
      </c>
      <c r="I369" s="94">
        <v>83</v>
      </c>
      <c r="J369" s="94">
        <v>65</v>
      </c>
      <c r="K369" s="103">
        <v>10</v>
      </c>
      <c r="L369" s="103">
        <v>10</v>
      </c>
      <c r="M369" s="114">
        <v>0</v>
      </c>
      <c r="N369" s="115"/>
      <c r="O369" s="85">
        <v>0</v>
      </c>
    </row>
    <row r="370" spans="2:15" x14ac:dyDescent="0.25">
      <c r="B370" s="110" t="s">
        <v>342</v>
      </c>
      <c r="C370" s="111"/>
      <c r="D370" s="112" t="s">
        <v>343</v>
      </c>
      <c r="E370" s="113"/>
      <c r="F370" s="13">
        <v>680000</v>
      </c>
      <c r="G370" s="14">
        <v>340000</v>
      </c>
      <c r="H370" s="4">
        <v>340000</v>
      </c>
      <c r="I370" s="94">
        <v>99</v>
      </c>
      <c r="J370" s="94">
        <v>90</v>
      </c>
      <c r="K370" s="103">
        <v>10</v>
      </c>
      <c r="L370" s="103">
        <v>10</v>
      </c>
      <c r="M370" s="114">
        <v>0</v>
      </c>
      <c r="N370" s="115"/>
      <c r="O370" s="85">
        <v>0</v>
      </c>
    </row>
    <row r="371" spans="2:15" x14ac:dyDescent="0.25">
      <c r="B371" s="110" t="s">
        <v>344</v>
      </c>
      <c r="C371" s="111"/>
      <c r="D371" s="112" t="s">
        <v>345</v>
      </c>
      <c r="E371" s="113"/>
      <c r="F371" s="19">
        <v>350000</v>
      </c>
      <c r="G371" s="16">
        <v>210000</v>
      </c>
      <c r="H371" s="7">
        <v>210000</v>
      </c>
      <c r="I371" s="94">
        <v>104</v>
      </c>
      <c r="J371" s="94">
        <v>80</v>
      </c>
      <c r="K371" s="103">
        <v>10</v>
      </c>
      <c r="L371" s="103">
        <v>10</v>
      </c>
      <c r="M371" s="114">
        <v>0</v>
      </c>
      <c r="N371" s="115"/>
      <c r="O371" s="85">
        <v>0</v>
      </c>
    </row>
    <row r="372" spans="2:15" x14ac:dyDescent="0.25">
      <c r="B372" s="125" t="s">
        <v>27</v>
      </c>
      <c r="C372" s="126"/>
      <c r="D372" s="126"/>
      <c r="E372" s="126"/>
      <c r="F372" s="18">
        <f>SUM(F370:F371)</f>
        <v>1030000</v>
      </c>
      <c r="G372" s="18">
        <f t="shared" ref="G372:H372" si="94">SUM(G370:G371)</f>
        <v>550000</v>
      </c>
      <c r="H372" s="18">
        <f t="shared" si="94"/>
        <v>550000</v>
      </c>
      <c r="I372" s="95" t="s">
        <v>14</v>
      </c>
      <c r="J372" s="87" t="s">
        <v>14</v>
      </c>
      <c r="K372" s="87" t="s">
        <v>14</v>
      </c>
      <c r="L372" s="87" t="s">
        <v>14</v>
      </c>
      <c r="M372" s="127" t="s">
        <v>14</v>
      </c>
      <c r="N372" s="128"/>
      <c r="O372" s="1" t="s">
        <v>14</v>
      </c>
    </row>
    <row r="373" spans="2:15" x14ac:dyDescent="0.25">
      <c r="B373" s="130" t="s">
        <v>28</v>
      </c>
      <c r="C373" s="118"/>
      <c r="D373" s="118"/>
      <c r="E373" s="118"/>
      <c r="F373" s="28">
        <f>SUM(F368:F369)</f>
        <v>1708000</v>
      </c>
      <c r="G373" s="28">
        <f t="shared" ref="G373:H373" si="95">SUM(G368:G369)</f>
        <v>1348600</v>
      </c>
      <c r="H373" s="15">
        <f t="shared" si="95"/>
        <v>791800</v>
      </c>
      <c r="I373" s="95" t="s">
        <v>14</v>
      </c>
      <c r="J373" s="87" t="s">
        <v>14</v>
      </c>
      <c r="K373" s="87" t="s">
        <v>14</v>
      </c>
      <c r="L373" s="87" t="s">
        <v>14</v>
      </c>
      <c r="M373" s="127" t="s">
        <v>14</v>
      </c>
      <c r="N373" s="128"/>
      <c r="O373" s="1" t="s">
        <v>14</v>
      </c>
    </row>
    <row r="374" spans="2:15" x14ac:dyDescent="0.25">
      <c r="B374" s="137" t="s">
        <v>346</v>
      </c>
      <c r="C374" s="138"/>
      <c r="D374" s="138"/>
      <c r="E374" s="138"/>
      <c r="F374" s="50">
        <f>SUM(F372:F373)</f>
        <v>2738000</v>
      </c>
      <c r="G374" s="50">
        <f t="shared" ref="G374:H374" si="96">SUM(G372:G373)</f>
        <v>1898600</v>
      </c>
      <c r="H374" s="50">
        <f t="shared" si="96"/>
        <v>1341800</v>
      </c>
      <c r="I374" s="95" t="s">
        <v>14</v>
      </c>
      <c r="J374" s="87" t="s">
        <v>14</v>
      </c>
      <c r="K374" s="87" t="s">
        <v>14</v>
      </c>
      <c r="L374" s="87" t="s">
        <v>14</v>
      </c>
      <c r="M374" s="127" t="s">
        <v>14</v>
      </c>
      <c r="N374" s="128"/>
      <c r="O374" s="1" t="s">
        <v>14</v>
      </c>
    </row>
    <row r="375" spans="2:15" ht="17.100000000000001" customHeight="1" x14ac:dyDescent="0.25">
      <c r="B375" s="120" t="s">
        <v>347</v>
      </c>
      <c r="C375" s="117"/>
      <c r="D375" s="117"/>
      <c r="E375" s="117"/>
      <c r="F375" s="118"/>
      <c r="G375" s="118"/>
      <c r="H375" s="129"/>
      <c r="I375" s="121"/>
      <c r="J375" s="121"/>
      <c r="K375" s="117"/>
      <c r="L375" s="117"/>
      <c r="M375" s="117"/>
      <c r="N375" s="117"/>
      <c r="O375" s="119"/>
    </row>
    <row r="376" spans="2:15" x14ac:dyDescent="0.25">
      <c r="B376" s="131" t="s">
        <v>348</v>
      </c>
      <c r="C376" s="118"/>
      <c r="D376" s="132" t="s">
        <v>349</v>
      </c>
      <c r="E376" s="115"/>
      <c r="F376" s="26">
        <v>88020</v>
      </c>
      <c r="G376" s="27">
        <v>47000</v>
      </c>
      <c r="H376" s="6">
        <v>0</v>
      </c>
      <c r="I376" s="94">
        <v>70</v>
      </c>
      <c r="J376" s="94">
        <v>35</v>
      </c>
      <c r="K376" s="103">
        <v>10</v>
      </c>
      <c r="L376" s="103">
        <v>10</v>
      </c>
      <c r="M376" s="114">
        <v>0</v>
      </c>
      <c r="N376" s="115"/>
      <c r="O376" s="85">
        <v>0</v>
      </c>
    </row>
    <row r="377" spans="2:15" x14ac:dyDescent="0.25">
      <c r="B377" s="131" t="s">
        <v>350</v>
      </c>
      <c r="C377" s="118"/>
      <c r="D377" s="132" t="s">
        <v>351</v>
      </c>
      <c r="E377" s="115"/>
      <c r="F377" s="26">
        <v>23650</v>
      </c>
      <c r="G377" s="27">
        <v>14000</v>
      </c>
      <c r="H377" s="6">
        <v>0</v>
      </c>
      <c r="I377" s="94">
        <v>79</v>
      </c>
      <c r="J377" s="94">
        <v>40</v>
      </c>
      <c r="K377" s="103">
        <v>10</v>
      </c>
      <c r="L377" s="103">
        <v>10</v>
      </c>
      <c r="M377" s="114">
        <v>0</v>
      </c>
      <c r="N377" s="115"/>
      <c r="O377" s="85">
        <v>0</v>
      </c>
    </row>
    <row r="378" spans="2:15" x14ac:dyDescent="0.25">
      <c r="B378" s="110" t="s">
        <v>352</v>
      </c>
      <c r="C378" s="111"/>
      <c r="D378" s="112" t="s">
        <v>353</v>
      </c>
      <c r="E378" s="113"/>
      <c r="F378" s="13">
        <v>880000</v>
      </c>
      <c r="G378" s="14">
        <v>350000</v>
      </c>
      <c r="H378" s="4">
        <v>350000</v>
      </c>
      <c r="I378" s="94">
        <v>83</v>
      </c>
      <c r="J378" s="94">
        <v>70</v>
      </c>
      <c r="K378" s="103">
        <v>10</v>
      </c>
      <c r="L378" s="103">
        <v>10</v>
      </c>
      <c r="M378" s="114">
        <v>0</v>
      </c>
      <c r="N378" s="115"/>
      <c r="O378" s="85">
        <v>0</v>
      </c>
    </row>
    <row r="379" spans="2:15" x14ac:dyDescent="0.25">
      <c r="B379" s="131" t="s">
        <v>354</v>
      </c>
      <c r="C379" s="118"/>
      <c r="D379" s="132" t="s">
        <v>355</v>
      </c>
      <c r="E379" s="115"/>
      <c r="F379" s="26">
        <v>123500</v>
      </c>
      <c r="G379" s="27">
        <v>100000</v>
      </c>
      <c r="H379" s="6">
        <v>0</v>
      </c>
      <c r="I379" s="94">
        <v>78</v>
      </c>
      <c r="J379" s="94">
        <v>40</v>
      </c>
      <c r="K379" s="103">
        <v>10</v>
      </c>
      <c r="L379" s="103">
        <v>10</v>
      </c>
      <c r="M379" s="114">
        <v>0</v>
      </c>
      <c r="N379" s="115"/>
      <c r="O379" s="85">
        <v>0</v>
      </c>
    </row>
    <row r="380" spans="2:15" x14ac:dyDescent="0.25">
      <c r="B380" s="131" t="s">
        <v>356</v>
      </c>
      <c r="C380" s="118"/>
      <c r="D380" s="132" t="s">
        <v>357</v>
      </c>
      <c r="E380" s="115"/>
      <c r="F380" s="26">
        <v>406136</v>
      </c>
      <c r="G380" s="27">
        <v>156000</v>
      </c>
      <c r="H380" s="6">
        <v>0</v>
      </c>
      <c r="I380" s="94">
        <v>88</v>
      </c>
      <c r="J380" s="94">
        <v>75</v>
      </c>
      <c r="K380" s="103">
        <v>10</v>
      </c>
      <c r="L380" s="103">
        <v>10</v>
      </c>
      <c r="M380" s="114">
        <v>0</v>
      </c>
      <c r="N380" s="115"/>
      <c r="O380" s="85">
        <v>0</v>
      </c>
    </row>
    <row r="381" spans="2:15" x14ac:dyDescent="0.25">
      <c r="B381" s="131" t="s">
        <v>358</v>
      </c>
      <c r="C381" s="118"/>
      <c r="D381" s="132" t="s">
        <v>359</v>
      </c>
      <c r="E381" s="115"/>
      <c r="F381" s="36">
        <v>115700</v>
      </c>
      <c r="G381" s="29">
        <v>85000</v>
      </c>
      <c r="H381" s="8">
        <v>70000</v>
      </c>
      <c r="I381" s="94">
        <v>76</v>
      </c>
      <c r="J381" s="94">
        <v>70</v>
      </c>
      <c r="K381" s="103">
        <v>10</v>
      </c>
      <c r="L381" s="103">
        <v>10</v>
      </c>
      <c r="M381" s="114">
        <v>0</v>
      </c>
      <c r="N381" s="115"/>
      <c r="O381" s="85">
        <v>0</v>
      </c>
    </row>
    <row r="382" spans="2:15" x14ac:dyDescent="0.25">
      <c r="B382" s="125" t="s">
        <v>27</v>
      </c>
      <c r="C382" s="126"/>
      <c r="D382" s="126"/>
      <c r="E382" s="126"/>
      <c r="F382" s="18">
        <f>F378</f>
        <v>880000</v>
      </c>
      <c r="G382" s="18">
        <f t="shared" ref="G382:H382" si="97">G378</f>
        <v>350000</v>
      </c>
      <c r="H382" s="18">
        <f t="shared" si="97"/>
        <v>350000</v>
      </c>
      <c r="I382" s="95" t="s">
        <v>14</v>
      </c>
      <c r="J382" s="87" t="s">
        <v>14</v>
      </c>
      <c r="K382" s="87" t="s">
        <v>14</v>
      </c>
      <c r="L382" s="87" t="s">
        <v>14</v>
      </c>
      <c r="M382" s="127" t="s">
        <v>14</v>
      </c>
      <c r="N382" s="128"/>
      <c r="O382" s="1" t="s">
        <v>14</v>
      </c>
    </row>
    <row r="383" spans="2:15" x14ac:dyDescent="0.25">
      <c r="B383" s="130" t="s">
        <v>28</v>
      </c>
      <c r="C383" s="118"/>
      <c r="D383" s="118"/>
      <c r="E383" s="118"/>
      <c r="F383" s="28">
        <f>SUM(F376:F377,F379:F381)</f>
        <v>757006</v>
      </c>
      <c r="G383" s="28">
        <f t="shared" ref="G383:H383" si="98">SUM(G376:G377,G379:G381)</f>
        <v>402000</v>
      </c>
      <c r="H383" s="15">
        <f t="shared" si="98"/>
        <v>70000</v>
      </c>
      <c r="I383" s="95" t="s">
        <v>14</v>
      </c>
      <c r="J383" s="87" t="s">
        <v>14</v>
      </c>
      <c r="K383" s="87" t="s">
        <v>14</v>
      </c>
      <c r="L383" s="87" t="s">
        <v>14</v>
      </c>
      <c r="M383" s="127" t="s">
        <v>14</v>
      </c>
      <c r="N383" s="128"/>
      <c r="O383" s="1" t="s">
        <v>14</v>
      </c>
    </row>
    <row r="384" spans="2:15" x14ac:dyDescent="0.25">
      <c r="B384" s="137" t="s">
        <v>360</v>
      </c>
      <c r="C384" s="138"/>
      <c r="D384" s="138"/>
      <c r="E384" s="138"/>
      <c r="F384" s="50">
        <f>SUM(F382:F383)</f>
        <v>1637006</v>
      </c>
      <c r="G384" s="50">
        <f t="shared" ref="G384:H384" si="99">SUM(G382:G383)</f>
        <v>752000</v>
      </c>
      <c r="H384" s="50">
        <f t="shared" si="99"/>
        <v>420000</v>
      </c>
      <c r="I384" s="95" t="s">
        <v>14</v>
      </c>
      <c r="J384" s="87" t="s">
        <v>14</v>
      </c>
      <c r="K384" s="87" t="s">
        <v>14</v>
      </c>
      <c r="L384" s="87" t="s">
        <v>14</v>
      </c>
      <c r="M384" s="127" t="s">
        <v>14</v>
      </c>
      <c r="N384" s="128"/>
      <c r="O384" s="1" t="s">
        <v>14</v>
      </c>
    </row>
    <row r="385" spans="2:15" ht="17.100000000000001" customHeight="1" x14ac:dyDescent="0.25">
      <c r="B385" s="120" t="s">
        <v>361</v>
      </c>
      <c r="C385" s="117"/>
      <c r="D385" s="117"/>
      <c r="E385" s="117"/>
      <c r="F385" s="118"/>
      <c r="G385" s="118"/>
      <c r="H385" s="129"/>
      <c r="I385" s="117"/>
      <c r="J385" s="117"/>
      <c r="K385" s="117"/>
      <c r="L385" s="117"/>
      <c r="M385" s="117"/>
      <c r="N385" s="117"/>
      <c r="O385" s="119"/>
    </row>
    <row r="386" spans="2:15" x14ac:dyDescent="0.25">
      <c r="B386" s="131" t="s">
        <v>362</v>
      </c>
      <c r="C386" s="118"/>
      <c r="D386" s="132" t="s">
        <v>363</v>
      </c>
      <c r="E386" s="115"/>
      <c r="F386" s="30">
        <v>100347</v>
      </c>
      <c r="G386" s="31">
        <v>88000</v>
      </c>
      <c r="H386" s="6">
        <v>88000</v>
      </c>
      <c r="I386" s="88">
        <v>68</v>
      </c>
      <c r="J386" s="82">
        <v>70</v>
      </c>
      <c r="K386" s="103">
        <v>10</v>
      </c>
      <c r="L386" s="103">
        <v>10</v>
      </c>
      <c r="M386" s="114">
        <v>0</v>
      </c>
      <c r="N386" s="115"/>
      <c r="O386" s="85">
        <v>0</v>
      </c>
    </row>
    <row r="387" spans="2:15" x14ac:dyDescent="0.25">
      <c r="B387" s="110" t="s">
        <v>364</v>
      </c>
      <c r="C387" s="111"/>
      <c r="D387" s="112" t="s">
        <v>365</v>
      </c>
      <c r="E387" s="113"/>
      <c r="F387" s="23">
        <v>223400</v>
      </c>
      <c r="G387" s="24">
        <v>201060</v>
      </c>
      <c r="H387" s="7">
        <v>201060</v>
      </c>
      <c r="I387" s="88">
        <v>73</v>
      </c>
      <c r="J387" s="82">
        <v>70</v>
      </c>
      <c r="K387" s="103">
        <v>10</v>
      </c>
      <c r="L387" s="103">
        <v>10</v>
      </c>
      <c r="M387" s="114">
        <v>0</v>
      </c>
      <c r="N387" s="115"/>
      <c r="O387" s="85">
        <v>0</v>
      </c>
    </row>
    <row r="388" spans="2:15" x14ac:dyDescent="0.25">
      <c r="B388" s="125" t="s">
        <v>27</v>
      </c>
      <c r="C388" s="126"/>
      <c r="D388" s="126"/>
      <c r="E388" s="126"/>
      <c r="F388" s="18">
        <f>F387</f>
        <v>223400</v>
      </c>
      <c r="G388" s="18">
        <f t="shared" ref="G388:H388" si="100">G387</f>
        <v>201060</v>
      </c>
      <c r="H388" s="18">
        <f t="shared" si="100"/>
        <v>201060</v>
      </c>
      <c r="I388" s="95" t="s">
        <v>14</v>
      </c>
      <c r="J388" s="86" t="s">
        <v>14</v>
      </c>
      <c r="K388" s="87" t="s">
        <v>14</v>
      </c>
      <c r="L388" s="87" t="s">
        <v>14</v>
      </c>
      <c r="M388" s="127" t="s">
        <v>14</v>
      </c>
      <c r="N388" s="128"/>
      <c r="O388" s="1" t="s">
        <v>14</v>
      </c>
    </row>
    <row r="389" spans="2:15" x14ac:dyDescent="0.25">
      <c r="B389" s="130" t="s">
        <v>28</v>
      </c>
      <c r="C389" s="118"/>
      <c r="D389" s="118"/>
      <c r="E389" s="118"/>
      <c r="F389" s="28">
        <f>F386</f>
        <v>100347</v>
      </c>
      <c r="G389" s="28">
        <f t="shared" ref="G389:H389" si="101">G386</f>
        <v>88000</v>
      </c>
      <c r="H389" s="15">
        <f t="shared" si="101"/>
        <v>88000</v>
      </c>
      <c r="I389" s="95" t="s">
        <v>14</v>
      </c>
      <c r="J389" s="87" t="s">
        <v>14</v>
      </c>
      <c r="K389" s="87" t="s">
        <v>14</v>
      </c>
      <c r="L389" s="87" t="s">
        <v>14</v>
      </c>
      <c r="M389" s="127" t="s">
        <v>14</v>
      </c>
      <c r="N389" s="128"/>
      <c r="O389" s="1" t="s">
        <v>14</v>
      </c>
    </row>
    <row r="390" spans="2:15" x14ac:dyDescent="0.25">
      <c r="B390" s="137" t="s">
        <v>366</v>
      </c>
      <c r="C390" s="138"/>
      <c r="D390" s="138"/>
      <c r="E390" s="138"/>
      <c r="F390" s="50">
        <f>SUM(F388:F389)</f>
        <v>323747</v>
      </c>
      <c r="G390" s="50">
        <f t="shared" ref="G390:H390" si="102">SUM(G388:G389)</f>
        <v>289060</v>
      </c>
      <c r="H390" s="50">
        <f t="shared" si="102"/>
        <v>289060</v>
      </c>
      <c r="I390" s="95" t="s">
        <v>14</v>
      </c>
      <c r="J390" s="87" t="s">
        <v>14</v>
      </c>
      <c r="K390" s="87" t="s">
        <v>14</v>
      </c>
      <c r="L390" s="87" t="s">
        <v>14</v>
      </c>
      <c r="M390" s="127" t="s">
        <v>14</v>
      </c>
      <c r="N390" s="128"/>
      <c r="O390" s="1" t="s">
        <v>14</v>
      </c>
    </row>
    <row r="391" spans="2:15" x14ac:dyDescent="0.25">
      <c r="B391" s="139" t="s">
        <v>27</v>
      </c>
      <c r="C391" s="140"/>
      <c r="D391" s="140"/>
      <c r="E391" s="140"/>
      <c r="F391" s="20">
        <f>SUM(F318,F323,F328,F333,F338,F343,F348,F356,F364,F372,F382,F388)</f>
        <v>5662400</v>
      </c>
      <c r="G391" s="20">
        <f t="shared" ref="G391:H391" si="103">SUM(G318,G323,G328,G333,G338,G343,G348,G356,G364,G372,G382,G388)</f>
        <v>2631060</v>
      </c>
      <c r="H391" s="54">
        <f t="shared" si="103"/>
        <v>2631060</v>
      </c>
      <c r="I391" s="95" t="s">
        <v>14</v>
      </c>
      <c r="J391" s="87" t="s">
        <v>14</v>
      </c>
      <c r="K391" s="87" t="s">
        <v>14</v>
      </c>
      <c r="L391" s="87" t="s">
        <v>14</v>
      </c>
      <c r="M391" s="127" t="s">
        <v>14</v>
      </c>
      <c r="N391" s="128"/>
      <c r="O391" s="1" t="s">
        <v>14</v>
      </c>
    </row>
    <row r="392" spans="2:15" x14ac:dyDescent="0.25">
      <c r="B392" s="133" t="s">
        <v>28</v>
      </c>
      <c r="C392" s="134"/>
      <c r="D392" s="134"/>
      <c r="E392" s="134"/>
      <c r="F392" s="57">
        <f t="shared" ref="F392:H393" si="104">SUM(F319,F324,F329,F334,F339,F344,F349,F357,F365,F373,F383,F389)</f>
        <v>7469288</v>
      </c>
      <c r="G392" s="57">
        <f t="shared" si="104"/>
        <v>5850610</v>
      </c>
      <c r="H392" s="64">
        <f t="shared" si="104"/>
        <v>3815820</v>
      </c>
      <c r="I392" s="95" t="s">
        <v>14</v>
      </c>
      <c r="J392" s="87" t="s">
        <v>14</v>
      </c>
      <c r="K392" s="87" t="s">
        <v>14</v>
      </c>
      <c r="L392" s="87" t="s">
        <v>14</v>
      </c>
      <c r="M392" s="127" t="s">
        <v>14</v>
      </c>
      <c r="N392" s="128"/>
      <c r="O392" s="1" t="s">
        <v>14</v>
      </c>
    </row>
    <row r="393" spans="2:15" x14ac:dyDescent="0.25">
      <c r="B393" s="135" t="s">
        <v>367</v>
      </c>
      <c r="C393" s="136"/>
      <c r="D393" s="136"/>
      <c r="E393" s="136"/>
      <c r="F393" s="49">
        <f t="shared" si="104"/>
        <v>13131688</v>
      </c>
      <c r="G393" s="49">
        <f t="shared" si="104"/>
        <v>8481670</v>
      </c>
      <c r="H393" s="59">
        <f t="shared" si="104"/>
        <v>6446880</v>
      </c>
      <c r="I393" s="95" t="s">
        <v>14</v>
      </c>
      <c r="J393" s="87" t="s">
        <v>14</v>
      </c>
      <c r="K393" s="87" t="s">
        <v>14</v>
      </c>
      <c r="L393" s="87" t="s">
        <v>14</v>
      </c>
      <c r="M393" s="127" t="s">
        <v>14</v>
      </c>
      <c r="N393" s="128"/>
      <c r="O393" s="1" t="s">
        <v>14</v>
      </c>
    </row>
    <row r="394" spans="2:15" ht="18.600000000000001" customHeight="1" x14ac:dyDescent="0.25">
      <c r="B394" s="116" t="s">
        <v>368</v>
      </c>
      <c r="C394" s="117"/>
      <c r="D394" s="117"/>
      <c r="E394" s="117"/>
      <c r="F394" s="117"/>
      <c r="G394" s="117"/>
      <c r="H394" s="118"/>
      <c r="I394" s="117"/>
      <c r="J394" s="117"/>
      <c r="K394" s="117"/>
      <c r="L394" s="117"/>
      <c r="M394" s="117"/>
      <c r="N394" s="117"/>
      <c r="O394" s="119"/>
    </row>
    <row r="395" spans="2:15" ht="17.100000000000001" customHeight="1" x14ac:dyDescent="0.25">
      <c r="B395" s="120" t="s">
        <v>666</v>
      </c>
      <c r="C395" s="117"/>
      <c r="D395" s="117"/>
      <c r="E395" s="117"/>
      <c r="F395" s="117"/>
      <c r="G395" s="117"/>
      <c r="H395" s="121"/>
      <c r="I395" s="117"/>
      <c r="J395" s="117"/>
      <c r="K395" s="117"/>
      <c r="L395" s="117"/>
      <c r="M395" s="117"/>
      <c r="N395" s="117"/>
      <c r="O395" s="119"/>
    </row>
    <row r="396" spans="2:15" x14ac:dyDescent="0.25">
      <c r="B396" s="131" t="s">
        <v>375</v>
      </c>
      <c r="C396" s="118"/>
      <c r="D396" s="132" t="s">
        <v>376</v>
      </c>
      <c r="E396" s="115"/>
      <c r="F396" s="26">
        <v>427500</v>
      </c>
      <c r="G396" s="27">
        <v>304950</v>
      </c>
      <c r="H396" s="89">
        <v>304950</v>
      </c>
      <c r="I396" s="88"/>
      <c r="J396" s="82">
        <v>65</v>
      </c>
      <c r="K396" s="103">
        <v>10</v>
      </c>
      <c r="L396" s="103">
        <v>10</v>
      </c>
      <c r="M396" s="114">
        <v>0</v>
      </c>
      <c r="N396" s="115"/>
      <c r="O396" s="85">
        <v>0</v>
      </c>
    </row>
    <row r="397" spans="2:15" x14ac:dyDescent="0.25">
      <c r="B397" s="125" t="s">
        <v>27</v>
      </c>
      <c r="C397" s="126"/>
      <c r="D397" s="126"/>
      <c r="E397" s="126"/>
      <c r="F397" s="17">
        <v>0</v>
      </c>
      <c r="G397" s="17">
        <v>0</v>
      </c>
      <c r="H397" s="18">
        <v>0</v>
      </c>
      <c r="I397" s="95" t="s">
        <v>14</v>
      </c>
      <c r="J397" s="86" t="s">
        <v>14</v>
      </c>
      <c r="K397" s="87" t="s">
        <v>14</v>
      </c>
      <c r="L397" s="87" t="s">
        <v>14</v>
      </c>
      <c r="M397" s="127" t="s">
        <v>14</v>
      </c>
      <c r="N397" s="128"/>
      <c r="O397" s="1" t="s">
        <v>14</v>
      </c>
    </row>
    <row r="398" spans="2:15" x14ac:dyDescent="0.25">
      <c r="B398" s="130" t="s">
        <v>28</v>
      </c>
      <c r="C398" s="118"/>
      <c r="D398" s="118"/>
      <c r="E398" s="118"/>
      <c r="F398" s="25">
        <f>F396</f>
        <v>427500</v>
      </c>
      <c r="G398" s="25">
        <f t="shared" ref="G398:H398" si="105">G396</f>
        <v>304950</v>
      </c>
      <c r="H398" s="15">
        <f t="shared" si="105"/>
        <v>304950</v>
      </c>
      <c r="I398" s="95" t="s">
        <v>14</v>
      </c>
      <c r="J398" s="87" t="s">
        <v>14</v>
      </c>
      <c r="K398" s="87" t="s">
        <v>14</v>
      </c>
      <c r="L398" s="87" t="s">
        <v>14</v>
      </c>
      <c r="M398" s="127" t="s">
        <v>14</v>
      </c>
      <c r="N398" s="128"/>
      <c r="O398" s="1" t="s">
        <v>14</v>
      </c>
    </row>
    <row r="399" spans="2:15" x14ac:dyDescent="0.25">
      <c r="B399" s="137" t="s">
        <v>692</v>
      </c>
      <c r="C399" s="138"/>
      <c r="D399" s="138"/>
      <c r="E399" s="138"/>
      <c r="F399" s="51">
        <f>SUM(F397:F398)</f>
        <v>427500</v>
      </c>
      <c r="G399" s="51">
        <f t="shared" ref="G399:H399" si="106">SUM(G397:G398)</f>
        <v>304950</v>
      </c>
      <c r="H399" s="50">
        <f t="shared" si="106"/>
        <v>304950</v>
      </c>
      <c r="I399" s="95" t="s">
        <v>14</v>
      </c>
      <c r="J399" s="87" t="s">
        <v>14</v>
      </c>
      <c r="K399" s="87" t="s">
        <v>14</v>
      </c>
      <c r="L399" s="87" t="s">
        <v>14</v>
      </c>
      <c r="M399" s="127" t="s">
        <v>14</v>
      </c>
      <c r="N399" s="128"/>
      <c r="O399" s="1" t="s">
        <v>14</v>
      </c>
    </row>
    <row r="400" spans="2:15" ht="17.100000000000001" customHeight="1" x14ac:dyDescent="0.25">
      <c r="B400" s="120" t="s">
        <v>369</v>
      </c>
      <c r="C400" s="117"/>
      <c r="D400" s="117"/>
      <c r="E400" s="117"/>
      <c r="F400" s="117"/>
      <c r="G400" s="117"/>
      <c r="H400" s="129"/>
      <c r="I400" s="117"/>
      <c r="J400" s="117"/>
      <c r="K400" s="117"/>
      <c r="L400" s="117"/>
      <c r="M400" s="117"/>
      <c r="N400" s="117"/>
      <c r="O400" s="119"/>
    </row>
    <row r="401" spans="2:15" x14ac:dyDescent="0.25">
      <c r="B401" s="131" t="s">
        <v>370</v>
      </c>
      <c r="C401" s="118"/>
      <c r="D401" s="132" t="s">
        <v>371</v>
      </c>
      <c r="E401" s="115"/>
      <c r="F401" s="26">
        <v>759447</v>
      </c>
      <c r="G401" s="27">
        <v>559000</v>
      </c>
      <c r="H401" s="6">
        <v>559000</v>
      </c>
      <c r="I401" s="88">
        <v>90</v>
      </c>
      <c r="J401" s="82">
        <v>75</v>
      </c>
      <c r="K401" s="103">
        <v>10</v>
      </c>
      <c r="L401" s="103">
        <v>10</v>
      </c>
      <c r="M401" s="114">
        <v>0</v>
      </c>
      <c r="N401" s="115"/>
      <c r="O401" s="85">
        <v>0</v>
      </c>
    </row>
    <row r="402" spans="2:15" x14ac:dyDescent="0.25">
      <c r="B402" s="131" t="s">
        <v>372</v>
      </c>
      <c r="C402" s="118"/>
      <c r="D402" s="132" t="s">
        <v>373</v>
      </c>
      <c r="E402" s="115"/>
      <c r="F402" s="26">
        <v>225163</v>
      </c>
      <c r="G402" s="27">
        <v>154413</v>
      </c>
      <c r="H402" s="6">
        <v>154413</v>
      </c>
      <c r="I402" s="88">
        <v>92</v>
      </c>
      <c r="J402" s="82">
        <v>75</v>
      </c>
      <c r="K402" s="103">
        <v>10</v>
      </c>
      <c r="L402" s="103">
        <v>10</v>
      </c>
      <c r="M402" s="114">
        <v>0</v>
      </c>
      <c r="N402" s="115"/>
      <c r="O402" s="85">
        <v>0</v>
      </c>
    </row>
    <row r="403" spans="2:15" x14ac:dyDescent="0.25">
      <c r="B403" s="125" t="s">
        <v>27</v>
      </c>
      <c r="C403" s="126"/>
      <c r="D403" s="126"/>
      <c r="E403" s="126"/>
      <c r="F403" s="17">
        <v>0</v>
      </c>
      <c r="G403" s="17">
        <v>0</v>
      </c>
      <c r="H403" s="18">
        <v>0</v>
      </c>
      <c r="I403" s="95" t="s">
        <v>14</v>
      </c>
      <c r="J403" s="86" t="s">
        <v>14</v>
      </c>
      <c r="K403" s="87" t="s">
        <v>14</v>
      </c>
      <c r="L403" s="87" t="s">
        <v>14</v>
      </c>
      <c r="M403" s="127" t="s">
        <v>14</v>
      </c>
      <c r="N403" s="128"/>
      <c r="O403" s="1" t="s">
        <v>14</v>
      </c>
    </row>
    <row r="404" spans="2:15" x14ac:dyDescent="0.25">
      <c r="B404" s="130" t="s">
        <v>28</v>
      </c>
      <c r="C404" s="118"/>
      <c r="D404" s="118"/>
      <c r="E404" s="118"/>
      <c r="F404" s="25">
        <f>SUM(F401:F402)</f>
        <v>984610</v>
      </c>
      <c r="G404" s="25">
        <f t="shared" ref="G404:H404" si="107">SUM(G401:G402)</f>
        <v>713413</v>
      </c>
      <c r="H404" s="15">
        <f t="shared" si="107"/>
        <v>713413</v>
      </c>
      <c r="I404" s="95" t="s">
        <v>14</v>
      </c>
      <c r="J404" s="87" t="s">
        <v>14</v>
      </c>
      <c r="K404" s="87" t="s">
        <v>14</v>
      </c>
      <c r="L404" s="87" t="s">
        <v>14</v>
      </c>
      <c r="M404" s="127" t="s">
        <v>14</v>
      </c>
      <c r="N404" s="128"/>
      <c r="O404" s="1" t="s">
        <v>14</v>
      </c>
    </row>
    <row r="405" spans="2:15" x14ac:dyDescent="0.25">
      <c r="B405" s="137" t="s">
        <v>374</v>
      </c>
      <c r="C405" s="138"/>
      <c r="D405" s="138"/>
      <c r="E405" s="138"/>
      <c r="F405" s="51">
        <f>SUM(F403:F404)</f>
        <v>984610</v>
      </c>
      <c r="G405" s="51">
        <f t="shared" ref="G405:H405" si="108">SUM(G403:G404)</f>
        <v>713413</v>
      </c>
      <c r="H405" s="50">
        <f t="shared" si="108"/>
        <v>713413</v>
      </c>
      <c r="I405" s="95" t="s">
        <v>14</v>
      </c>
      <c r="J405" s="87" t="s">
        <v>14</v>
      </c>
      <c r="K405" s="87" t="s">
        <v>14</v>
      </c>
      <c r="L405" s="87" t="s">
        <v>14</v>
      </c>
      <c r="M405" s="127" t="s">
        <v>14</v>
      </c>
      <c r="N405" s="128"/>
      <c r="O405" s="1" t="s">
        <v>14</v>
      </c>
    </row>
    <row r="406" spans="2:15" ht="17.100000000000001" customHeight="1" x14ac:dyDescent="0.25">
      <c r="B406" s="120" t="s">
        <v>377</v>
      </c>
      <c r="C406" s="117"/>
      <c r="D406" s="117"/>
      <c r="E406" s="117"/>
      <c r="F406" s="117"/>
      <c r="G406" s="117"/>
      <c r="H406" s="129"/>
      <c r="I406" s="117"/>
      <c r="J406" s="117"/>
      <c r="K406" s="117"/>
      <c r="L406" s="117"/>
      <c r="M406" s="117"/>
      <c r="N406" s="117"/>
      <c r="O406" s="119"/>
    </row>
    <row r="407" spans="2:15" x14ac:dyDescent="0.25">
      <c r="B407" s="131" t="s">
        <v>378</v>
      </c>
      <c r="C407" s="118"/>
      <c r="D407" s="132" t="s">
        <v>379</v>
      </c>
      <c r="E407" s="115"/>
      <c r="F407" s="13">
        <v>484575</v>
      </c>
      <c r="G407" s="14">
        <v>350000</v>
      </c>
      <c r="H407" s="4">
        <v>0</v>
      </c>
      <c r="I407" s="88">
        <v>93</v>
      </c>
      <c r="J407" s="82">
        <v>80</v>
      </c>
      <c r="K407" s="103">
        <v>10</v>
      </c>
      <c r="L407" s="103">
        <v>10</v>
      </c>
      <c r="M407" s="114">
        <v>0</v>
      </c>
      <c r="N407" s="115"/>
      <c r="O407" s="85">
        <v>0</v>
      </c>
    </row>
    <row r="408" spans="2:15" x14ac:dyDescent="0.25">
      <c r="B408" s="131" t="s">
        <v>380</v>
      </c>
      <c r="C408" s="118"/>
      <c r="D408" s="132" t="s">
        <v>381</v>
      </c>
      <c r="E408" s="115"/>
      <c r="F408" s="13">
        <v>812523</v>
      </c>
      <c r="G408" s="14">
        <v>350000</v>
      </c>
      <c r="H408" s="4">
        <v>0</v>
      </c>
      <c r="I408" s="88">
        <v>98</v>
      </c>
      <c r="J408" s="82">
        <v>0</v>
      </c>
      <c r="K408" s="103">
        <v>10</v>
      </c>
      <c r="L408" s="103">
        <v>10</v>
      </c>
      <c r="M408" s="114">
        <v>0</v>
      </c>
      <c r="N408" s="115"/>
      <c r="O408" s="85">
        <v>0</v>
      </c>
    </row>
    <row r="409" spans="2:15" x14ac:dyDescent="0.25">
      <c r="B409" s="125" t="s">
        <v>27</v>
      </c>
      <c r="C409" s="126"/>
      <c r="D409" s="126"/>
      <c r="E409" s="126"/>
      <c r="F409" s="17">
        <f>SUM(F407:F408)</f>
        <v>1297098</v>
      </c>
      <c r="G409" s="17">
        <f t="shared" ref="G409:H409" si="109">SUM(G407:G408)</f>
        <v>700000</v>
      </c>
      <c r="H409" s="18">
        <f t="shared" si="109"/>
        <v>0</v>
      </c>
      <c r="I409" s="95" t="s">
        <v>14</v>
      </c>
      <c r="J409" s="86" t="s">
        <v>14</v>
      </c>
      <c r="K409" s="87" t="s">
        <v>14</v>
      </c>
      <c r="L409" s="87" t="s">
        <v>14</v>
      </c>
      <c r="M409" s="127" t="s">
        <v>14</v>
      </c>
      <c r="N409" s="128"/>
      <c r="O409" s="1" t="s">
        <v>14</v>
      </c>
    </row>
    <row r="410" spans="2:15" x14ac:dyDescent="0.25">
      <c r="B410" s="130" t="s">
        <v>28</v>
      </c>
      <c r="C410" s="118"/>
      <c r="D410" s="118"/>
      <c r="E410" s="118"/>
      <c r="F410" s="25">
        <v>0</v>
      </c>
      <c r="G410" s="25">
        <v>0</v>
      </c>
      <c r="H410" s="15">
        <v>0</v>
      </c>
      <c r="I410" s="95" t="s">
        <v>14</v>
      </c>
      <c r="J410" s="87" t="s">
        <v>14</v>
      </c>
      <c r="K410" s="87" t="s">
        <v>14</v>
      </c>
      <c r="L410" s="87" t="s">
        <v>14</v>
      </c>
      <c r="M410" s="127" t="s">
        <v>14</v>
      </c>
      <c r="N410" s="128"/>
      <c r="O410" s="1" t="s">
        <v>14</v>
      </c>
    </row>
    <row r="411" spans="2:15" x14ac:dyDescent="0.25">
      <c r="B411" s="137" t="s">
        <v>382</v>
      </c>
      <c r="C411" s="138"/>
      <c r="D411" s="138"/>
      <c r="E411" s="138"/>
      <c r="F411" s="51">
        <f>SUM(F409:F410)</f>
        <v>1297098</v>
      </c>
      <c r="G411" s="51">
        <f t="shared" ref="G411:H411" si="110">SUM(G409:G410)</f>
        <v>700000</v>
      </c>
      <c r="H411" s="50">
        <f t="shared" si="110"/>
        <v>0</v>
      </c>
      <c r="I411" s="95" t="s">
        <v>14</v>
      </c>
      <c r="J411" s="87" t="s">
        <v>14</v>
      </c>
      <c r="K411" s="87" t="s">
        <v>14</v>
      </c>
      <c r="L411" s="87" t="s">
        <v>14</v>
      </c>
      <c r="M411" s="127" t="s">
        <v>14</v>
      </c>
      <c r="N411" s="128"/>
      <c r="O411" s="1" t="s">
        <v>14</v>
      </c>
    </row>
    <row r="412" spans="2:15" ht="17.100000000000001" customHeight="1" x14ac:dyDescent="0.25">
      <c r="B412" s="120" t="s">
        <v>383</v>
      </c>
      <c r="C412" s="117"/>
      <c r="D412" s="117"/>
      <c r="E412" s="117"/>
      <c r="F412" s="117"/>
      <c r="G412" s="117"/>
      <c r="H412" s="129"/>
      <c r="I412" s="117"/>
      <c r="J412" s="117"/>
      <c r="K412" s="117"/>
      <c r="L412" s="117"/>
      <c r="M412" s="117"/>
      <c r="N412" s="117"/>
      <c r="O412" s="119"/>
    </row>
    <row r="413" spans="2:15" x14ac:dyDescent="0.25">
      <c r="B413" s="131" t="s">
        <v>384</v>
      </c>
      <c r="C413" s="118"/>
      <c r="D413" s="132" t="s">
        <v>385</v>
      </c>
      <c r="E413" s="115"/>
      <c r="F413" s="36">
        <v>235007</v>
      </c>
      <c r="G413" s="29">
        <v>200000</v>
      </c>
      <c r="H413" s="8">
        <v>0</v>
      </c>
      <c r="I413" s="88">
        <v>88</v>
      </c>
      <c r="J413" s="82">
        <v>75</v>
      </c>
      <c r="K413" s="103">
        <v>10</v>
      </c>
      <c r="L413" s="103">
        <v>10</v>
      </c>
      <c r="M413" s="114">
        <v>0</v>
      </c>
      <c r="N413" s="115"/>
      <c r="O413" s="85">
        <v>0</v>
      </c>
    </row>
    <row r="414" spans="2:15" x14ac:dyDescent="0.25">
      <c r="B414" s="125" t="s">
        <v>27</v>
      </c>
      <c r="C414" s="126"/>
      <c r="D414" s="126"/>
      <c r="E414" s="126"/>
      <c r="F414" s="18">
        <v>0</v>
      </c>
      <c r="G414" s="18">
        <v>0</v>
      </c>
      <c r="H414" s="18">
        <v>0</v>
      </c>
      <c r="I414" s="95" t="s">
        <v>14</v>
      </c>
      <c r="J414" s="86" t="s">
        <v>14</v>
      </c>
      <c r="K414" s="87" t="s">
        <v>14</v>
      </c>
      <c r="L414" s="87" t="s">
        <v>14</v>
      </c>
      <c r="M414" s="127" t="s">
        <v>14</v>
      </c>
      <c r="N414" s="128"/>
      <c r="O414" s="1" t="s">
        <v>14</v>
      </c>
    </row>
    <row r="415" spans="2:15" x14ac:dyDescent="0.25">
      <c r="B415" s="130" t="s">
        <v>28</v>
      </c>
      <c r="C415" s="118"/>
      <c r="D415" s="118"/>
      <c r="E415" s="118"/>
      <c r="F415" s="28">
        <f>F413</f>
        <v>235007</v>
      </c>
      <c r="G415" s="28">
        <f t="shared" ref="G415:H415" si="111">G413</f>
        <v>200000</v>
      </c>
      <c r="H415" s="15">
        <f t="shared" si="111"/>
        <v>0</v>
      </c>
      <c r="I415" s="95" t="s">
        <v>14</v>
      </c>
      <c r="J415" s="87" t="s">
        <v>14</v>
      </c>
      <c r="K415" s="87" t="s">
        <v>14</v>
      </c>
      <c r="L415" s="87" t="s">
        <v>14</v>
      </c>
      <c r="M415" s="127" t="s">
        <v>14</v>
      </c>
      <c r="N415" s="128"/>
      <c r="O415" s="1" t="s">
        <v>14</v>
      </c>
    </row>
    <row r="416" spans="2:15" x14ac:dyDescent="0.25">
      <c r="B416" s="130" t="s">
        <v>386</v>
      </c>
      <c r="C416" s="118"/>
      <c r="D416" s="118"/>
      <c r="E416" s="118"/>
      <c r="F416" s="28">
        <f>SUM(F414:F415)</f>
        <v>235007</v>
      </c>
      <c r="G416" s="28">
        <f t="shared" ref="G416:H416" si="112">SUM(G414:G415)</f>
        <v>200000</v>
      </c>
      <c r="H416" s="15">
        <f t="shared" si="112"/>
        <v>0</v>
      </c>
      <c r="I416" s="95" t="s">
        <v>14</v>
      </c>
      <c r="J416" s="87" t="s">
        <v>14</v>
      </c>
      <c r="K416" s="87" t="s">
        <v>14</v>
      </c>
      <c r="L416" s="87" t="s">
        <v>14</v>
      </c>
      <c r="M416" s="127" t="s">
        <v>14</v>
      </c>
      <c r="N416" s="128"/>
      <c r="O416" s="1" t="s">
        <v>14</v>
      </c>
    </row>
    <row r="417" spans="2:15" x14ac:dyDescent="0.25">
      <c r="B417" s="139" t="s">
        <v>27</v>
      </c>
      <c r="C417" s="140"/>
      <c r="D417" s="140"/>
      <c r="E417" s="140"/>
      <c r="F417" s="20">
        <f>SUM(F397,F403,F409,F414)</f>
        <v>1297098</v>
      </c>
      <c r="G417" s="20">
        <f t="shared" ref="G417:H417" si="113">SUM(G397,G403,G409,G414)</f>
        <v>700000</v>
      </c>
      <c r="H417" s="54">
        <f t="shared" si="113"/>
        <v>0</v>
      </c>
      <c r="I417" s="95" t="s">
        <v>14</v>
      </c>
      <c r="J417" s="87" t="s">
        <v>14</v>
      </c>
      <c r="K417" s="87" t="s">
        <v>14</v>
      </c>
      <c r="L417" s="87" t="s">
        <v>14</v>
      </c>
      <c r="M417" s="127" t="s">
        <v>14</v>
      </c>
      <c r="N417" s="128"/>
      <c r="O417" s="1" t="s">
        <v>14</v>
      </c>
    </row>
    <row r="418" spans="2:15" x14ac:dyDescent="0.25">
      <c r="B418" s="133" t="s">
        <v>28</v>
      </c>
      <c r="C418" s="134"/>
      <c r="D418" s="134"/>
      <c r="E418" s="134"/>
      <c r="F418" s="57">
        <f t="shared" ref="F418:H419" si="114">SUM(F398,F404,F410,F415)</f>
        <v>1647117</v>
      </c>
      <c r="G418" s="57">
        <f t="shared" si="114"/>
        <v>1218363</v>
      </c>
      <c r="H418" s="64">
        <f t="shared" si="114"/>
        <v>1018363</v>
      </c>
      <c r="I418" s="95" t="s">
        <v>14</v>
      </c>
      <c r="J418" s="87" t="s">
        <v>14</v>
      </c>
      <c r="K418" s="87" t="s">
        <v>14</v>
      </c>
      <c r="L418" s="87" t="s">
        <v>14</v>
      </c>
      <c r="M418" s="127" t="s">
        <v>14</v>
      </c>
      <c r="N418" s="128"/>
      <c r="O418" s="1" t="s">
        <v>14</v>
      </c>
    </row>
    <row r="419" spans="2:15" x14ac:dyDescent="0.25">
      <c r="B419" s="135" t="s">
        <v>387</v>
      </c>
      <c r="C419" s="136"/>
      <c r="D419" s="136"/>
      <c r="E419" s="136"/>
      <c r="F419" s="49">
        <f t="shared" si="114"/>
        <v>2944215</v>
      </c>
      <c r="G419" s="49">
        <f t="shared" si="114"/>
        <v>1918363</v>
      </c>
      <c r="H419" s="59">
        <f t="shared" si="114"/>
        <v>1018363</v>
      </c>
      <c r="I419" s="95" t="s">
        <v>14</v>
      </c>
      <c r="J419" s="87" t="s">
        <v>14</v>
      </c>
      <c r="K419" s="87" t="s">
        <v>14</v>
      </c>
      <c r="L419" s="87" t="s">
        <v>14</v>
      </c>
      <c r="M419" s="127" t="s">
        <v>14</v>
      </c>
      <c r="N419" s="128"/>
      <c r="O419" s="1" t="s">
        <v>14</v>
      </c>
    </row>
    <row r="420" spans="2:15" ht="18.600000000000001" customHeight="1" x14ac:dyDescent="0.25">
      <c r="B420" s="116" t="s">
        <v>388</v>
      </c>
      <c r="C420" s="117"/>
      <c r="D420" s="117"/>
      <c r="E420" s="117"/>
      <c r="F420" s="117"/>
      <c r="G420" s="117"/>
      <c r="H420" s="118"/>
      <c r="I420" s="117"/>
      <c r="J420" s="117"/>
      <c r="K420" s="117"/>
      <c r="L420" s="117"/>
      <c r="M420" s="117"/>
      <c r="N420" s="117"/>
      <c r="O420" s="119"/>
    </row>
    <row r="421" spans="2:15" ht="17.100000000000001" customHeight="1" x14ac:dyDescent="0.25">
      <c r="B421" s="120" t="s">
        <v>661</v>
      </c>
      <c r="C421" s="117"/>
      <c r="D421" s="117"/>
      <c r="E421" s="117"/>
      <c r="F421" s="117"/>
      <c r="G421" s="117"/>
      <c r="H421" s="121"/>
      <c r="I421" s="117"/>
      <c r="J421" s="117"/>
      <c r="K421" s="117"/>
      <c r="L421" s="117"/>
      <c r="M421" s="117"/>
      <c r="N421" s="117"/>
      <c r="O421" s="119"/>
    </row>
    <row r="422" spans="2:15" x14ac:dyDescent="0.25">
      <c r="B422" s="131" t="s">
        <v>400</v>
      </c>
      <c r="C422" s="118"/>
      <c r="D422" s="132" t="s">
        <v>401</v>
      </c>
      <c r="E422" s="115"/>
      <c r="F422" s="42">
        <v>252000</v>
      </c>
      <c r="G422" s="43">
        <v>221000</v>
      </c>
      <c r="H422" s="6">
        <v>152030</v>
      </c>
      <c r="I422" s="88"/>
      <c r="J422" s="82">
        <v>65</v>
      </c>
      <c r="K422" s="103">
        <v>10</v>
      </c>
      <c r="L422" s="103">
        <v>10</v>
      </c>
      <c r="M422" s="114">
        <v>0</v>
      </c>
      <c r="N422" s="115"/>
      <c r="O422" s="85">
        <v>0</v>
      </c>
    </row>
    <row r="423" spans="2:15" x14ac:dyDescent="0.25">
      <c r="B423" s="131" t="s">
        <v>402</v>
      </c>
      <c r="C423" s="118"/>
      <c r="D423" s="132" t="s">
        <v>403</v>
      </c>
      <c r="E423" s="115"/>
      <c r="F423" s="42">
        <v>286000</v>
      </c>
      <c r="G423" s="43">
        <v>218000</v>
      </c>
      <c r="H423" s="91">
        <f>218000-140000</f>
        <v>78000</v>
      </c>
      <c r="I423" s="88"/>
      <c r="J423" s="82">
        <v>70</v>
      </c>
      <c r="K423" s="103">
        <v>10</v>
      </c>
      <c r="L423" s="103">
        <v>10</v>
      </c>
      <c r="M423" s="114">
        <v>0</v>
      </c>
      <c r="N423" s="115"/>
      <c r="O423" s="85">
        <v>0</v>
      </c>
    </row>
    <row r="424" spans="2:15" x14ac:dyDescent="0.25">
      <c r="B424" s="131" t="s">
        <v>404</v>
      </c>
      <c r="C424" s="118"/>
      <c r="D424" s="132" t="s">
        <v>405</v>
      </c>
      <c r="E424" s="115"/>
      <c r="F424" s="42">
        <v>83000</v>
      </c>
      <c r="G424" s="43">
        <v>33000</v>
      </c>
      <c r="H424" s="6">
        <v>0</v>
      </c>
      <c r="I424" s="88"/>
      <c r="J424" s="82" t="s">
        <v>14</v>
      </c>
      <c r="K424" s="103">
        <v>10</v>
      </c>
      <c r="L424" s="103">
        <v>10</v>
      </c>
      <c r="M424" s="114">
        <v>0</v>
      </c>
      <c r="N424" s="115"/>
      <c r="O424" s="85">
        <v>0</v>
      </c>
    </row>
    <row r="425" spans="2:15" x14ac:dyDescent="0.25">
      <c r="B425" s="125" t="s">
        <v>27</v>
      </c>
      <c r="C425" s="126"/>
      <c r="D425" s="126"/>
      <c r="E425" s="126"/>
      <c r="F425" s="17">
        <v>0</v>
      </c>
      <c r="G425" s="17">
        <v>0</v>
      </c>
      <c r="H425" s="18">
        <v>0</v>
      </c>
      <c r="I425" s="95" t="s">
        <v>14</v>
      </c>
      <c r="J425" s="86" t="s">
        <v>14</v>
      </c>
      <c r="K425" s="87" t="s">
        <v>14</v>
      </c>
      <c r="L425" s="87" t="s">
        <v>14</v>
      </c>
      <c r="M425" s="127" t="s">
        <v>14</v>
      </c>
      <c r="N425" s="128"/>
      <c r="O425" s="1" t="s">
        <v>14</v>
      </c>
    </row>
    <row r="426" spans="2:15" x14ac:dyDescent="0.25">
      <c r="B426" s="130" t="s">
        <v>28</v>
      </c>
      <c r="C426" s="118"/>
      <c r="D426" s="118"/>
      <c r="E426" s="118"/>
      <c r="F426" s="25">
        <f>SUM(F422:F425)</f>
        <v>621000</v>
      </c>
      <c r="G426" s="25">
        <f t="shared" ref="G426:H426" si="115">SUM(G422:G425)</f>
        <v>472000</v>
      </c>
      <c r="H426" s="15">
        <f t="shared" si="115"/>
        <v>230030</v>
      </c>
      <c r="I426" s="95" t="s">
        <v>14</v>
      </c>
      <c r="J426" s="87" t="s">
        <v>14</v>
      </c>
      <c r="K426" s="87" t="s">
        <v>14</v>
      </c>
      <c r="L426" s="87" t="s">
        <v>14</v>
      </c>
      <c r="M426" s="127" t="s">
        <v>14</v>
      </c>
      <c r="N426" s="128"/>
      <c r="O426" s="1" t="s">
        <v>14</v>
      </c>
    </row>
    <row r="427" spans="2:15" x14ac:dyDescent="0.25">
      <c r="B427" s="137" t="s">
        <v>662</v>
      </c>
      <c r="C427" s="138"/>
      <c r="D427" s="138"/>
      <c r="E427" s="138"/>
      <c r="F427" s="51">
        <f>SUM(F425:F426)</f>
        <v>621000</v>
      </c>
      <c r="G427" s="51">
        <f t="shared" ref="G427:H427" si="116">SUM(G425:G426)</f>
        <v>472000</v>
      </c>
      <c r="H427" s="50">
        <f t="shared" si="116"/>
        <v>230030</v>
      </c>
      <c r="I427" s="95" t="s">
        <v>14</v>
      </c>
      <c r="J427" s="87" t="s">
        <v>14</v>
      </c>
      <c r="K427" s="87" t="s">
        <v>14</v>
      </c>
      <c r="L427" s="87" t="s">
        <v>14</v>
      </c>
      <c r="M427" s="127" t="s">
        <v>14</v>
      </c>
      <c r="N427" s="128"/>
      <c r="O427" s="1" t="s">
        <v>14</v>
      </c>
    </row>
    <row r="428" spans="2:15" ht="17.100000000000001" customHeight="1" x14ac:dyDescent="0.25">
      <c r="B428" s="120" t="s">
        <v>389</v>
      </c>
      <c r="C428" s="117"/>
      <c r="D428" s="117"/>
      <c r="E428" s="117"/>
      <c r="F428" s="117"/>
      <c r="G428" s="117"/>
      <c r="H428" s="129"/>
      <c r="I428" s="117"/>
      <c r="J428" s="117"/>
      <c r="K428" s="117"/>
      <c r="L428" s="117"/>
      <c r="M428" s="117"/>
      <c r="N428" s="117"/>
      <c r="O428" s="119"/>
    </row>
    <row r="429" spans="2:15" x14ac:dyDescent="0.25">
      <c r="B429" s="131" t="s">
        <v>390</v>
      </c>
      <c r="C429" s="118"/>
      <c r="D429" s="132" t="s">
        <v>391</v>
      </c>
      <c r="E429" s="115"/>
      <c r="F429" s="40">
        <v>344305</v>
      </c>
      <c r="G429" s="41">
        <v>300000</v>
      </c>
      <c r="H429" s="4">
        <v>0</v>
      </c>
      <c r="I429" s="88">
        <v>68</v>
      </c>
      <c r="J429" s="82">
        <v>40</v>
      </c>
      <c r="K429" s="103">
        <v>10</v>
      </c>
      <c r="L429" s="103">
        <v>10</v>
      </c>
      <c r="M429" s="114">
        <v>0</v>
      </c>
      <c r="N429" s="115"/>
      <c r="O429" s="85">
        <v>0</v>
      </c>
    </row>
    <row r="430" spans="2:15" x14ac:dyDescent="0.25">
      <c r="B430" s="125" t="s">
        <v>27</v>
      </c>
      <c r="C430" s="126"/>
      <c r="D430" s="126"/>
      <c r="E430" s="126"/>
      <c r="F430" s="17">
        <f>F429</f>
        <v>344305</v>
      </c>
      <c r="G430" s="17">
        <f t="shared" ref="G430:H430" si="117">G429</f>
        <v>300000</v>
      </c>
      <c r="H430" s="18">
        <f t="shared" si="117"/>
        <v>0</v>
      </c>
      <c r="I430" s="95" t="s">
        <v>14</v>
      </c>
      <c r="J430" s="86" t="s">
        <v>14</v>
      </c>
      <c r="K430" s="87" t="s">
        <v>14</v>
      </c>
      <c r="L430" s="87" t="s">
        <v>14</v>
      </c>
      <c r="M430" s="127" t="s">
        <v>14</v>
      </c>
      <c r="N430" s="128"/>
      <c r="O430" s="1" t="s">
        <v>14</v>
      </c>
    </row>
    <row r="431" spans="2:15" x14ac:dyDescent="0.25">
      <c r="B431" s="130" t="s">
        <v>28</v>
      </c>
      <c r="C431" s="118"/>
      <c r="D431" s="118"/>
      <c r="E431" s="118"/>
      <c r="F431" s="25">
        <v>0</v>
      </c>
      <c r="G431" s="25">
        <v>0</v>
      </c>
      <c r="H431" s="15">
        <v>0</v>
      </c>
      <c r="I431" s="95" t="s">
        <v>14</v>
      </c>
      <c r="J431" s="87" t="s">
        <v>14</v>
      </c>
      <c r="K431" s="87" t="s">
        <v>14</v>
      </c>
      <c r="L431" s="87" t="s">
        <v>14</v>
      </c>
      <c r="M431" s="127" t="s">
        <v>14</v>
      </c>
      <c r="N431" s="128"/>
      <c r="O431" s="1" t="s">
        <v>14</v>
      </c>
    </row>
    <row r="432" spans="2:15" x14ac:dyDescent="0.25">
      <c r="B432" s="137" t="s">
        <v>392</v>
      </c>
      <c r="C432" s="138"/>
      <c r="D432" s="138"/>
      <c r="E432" s="138"/>
      <c r="F432" s="51">
        <f>SUM(F430:F431)</f>
        <v>344305</v>
      </c>
      <c r="G432" s="51">
        <f t="shared" ref="G432:H432" si="118">SUM(G430:G431)</f>
        <v>300000</v>
      </c>
      <c r="H432" s="50">
        <f t="shared" si="118"/>
        <v>0</v>
      </c>
      <c r="I432" s="95" t="s">
        <v>14</v>
      </c>
      <c r="J432" s="87" t="s">
        <v>14</v>
      </c>
      <c r="K432" s="87" t="s">
        <v>14</v>
      </c>
      <c r="L432" s="87" t="s">
        <v>14</v>
      </c>
      <c r="M432" s="127" t="s">
        <v>14</v>
      </c>
      <c r="N432" s="128"/>
      <c r="O432" s="1" t="s">
        <v>14</v>
      </c>
    </row>
    <row r="433" spans="2:15" ht="17.100000000000001" customHeight="1" x14ac:dyDescent="0.25">
      <c r="B433" s="120" t="s">
        <v>393</v>
      </c>
      <c r="C433" s="117"/>
      <c r="D433" s="117"/>
      <c r="E433" s="117"/>
      <c r="F433" s="117"/>
      <c r="G433" s="117"/>
      <c r="H433" s="129"/>
      <c r="I433" s="117"/>
      <c r="J433" s="117"/>
      <c r="K433" s="117"/>
      <c r="L433" s="117"/>
      <c r="M433" s="117"/>
      <c r="N433" s="117"/>
      <c r="O433" s="119"/>
    </row>
    <row r="434" spans="2:15" x14ac:dyDescent="0.25">
      <c r="B434" s="131" t="s">
        <v>394</v>
      </c>
      <c r="C434" s="118"/>
      <c r="D434" s="132" t="s">
        <v>395</v>
      </c>
      <c r="E434" s="115"/>
      <c r="F434" s="42">
        <v>1228000</v>
      </c>
      <c r="G434" s="43">
        <v>916000</v>
      </c>
      <c r="H434" s="6">
        <v>916000</v>
      </c>
      <c r="I434" s="88">
        <v>100</v>
      </c>
      <c r="J434" s="82">
        <v>95</v>
      </c>
      <c r="K434" s="103">
        <v>10</v>
      </c>
      <c r="L434" s="103">
        <v>10</v>
      </c>
      <c r="M434" s="114">
        <v>0</v>
      </c>
      <c r="N434" s="115"/>
      <c r="O434" s="85">
        <v>0</v>
      </c>
    </row>
    <row r="435" spans="2:15" x14ac:dyDescent="0.25">
      <c r="B435" s="131" t="s">
        <v>396</v>
      </c>
      <c r="C435" s="118"/>
      <c r="D435" s="132" t="s">
        <v>397</v>
      </c>
      <c r="E435" s="115"/>
      <c r="F435" s="42">
        <v>435500</v>
      </c>
      <c r="G435" s="43">
        <v>222500</v>
      </c>
      <c r="H435" s="6">
        <v>222500</v>
      </c>
      <c r="I435" s="88">
        <v>93</v>
      </c>
      <c r="J435" s="82">
        <v>90</v>
      </c>
      <c r="K435" s="103">
        <v>10</v>
      </c>
      <c r="L435" s="103">
        <v>10</v>
      </c>
      <c r="M435" s="114">
        <v>0</v>
      </c>
      <c r="N435" s="115"/>
      <c r="O435" s="85">
        <v>0</v>
      </c>
    </row>
    <row r="436" spans="2:15" x14ac:dyDescent="0.25">
      <c r="B436" s="131" t="s">
        <v>398</v>
      </c>
      <c r="C436" s="118"/>
      <c r="D436" s="132" t="s">
        <v>399</v>
      </c>
      <c r="E436" s="115"/>
      <c r="F436" s="52">
        <v>847500</v>
      </c>
      <c r="G436" s="53">
        <v>550000</v>
      </c>
      <c r="H436" s="7">
        <v>550000</v>
      </c>
      <c r="I436" s="88">
        <v>105</v>
      </c>
      <c r="J436" s="82">
        <v>90</v>
      </c>
      <c r="K436" s="103">
        <v>10</v>
      </c>
      <c r="L436" s="103">
        <v>10</v>
      </c>
      <c r="M436" s="114">
        <v>0</v>
      </c>
      <c r="N436" s="115"/>
      <c r="O436" s="85">
        <v>0</v>
      </c>
    </row>
    <row r="437" spans="2:15" x14ac:dyDescent="0.25">
      <c r="B437" s="125" t="s">
        <v>27</v>
      </c>
      <c r="C437" s="126"/>
      <c r="D437" s="126"/>
      <c r="E437" s="126"/>
      <c r="F437" s="18">
        <f>SUM(F436)</f>
        <v>847500</v>
      </c>
      <c r="G437" s="18">
        <f t="shared" ref="G437:H437" si="119">SUM(G436)</f>
        <v>550000</v>
      </c>
      <c r="H437" s="18">
        <f t="shared" si="119"/>
        <v>550000</v>
      </c>
      <c r="I437" s="95" t="s">
        <v>14</v>
      </c>
      <c r="J437" s="86" t="s">
        <v>14</v>
      </c>
      <c r="K437" s="87" t="s">
        <v>14</v>
      </c>
      <c r="L437" s="87" t="s">
        <v>14</v>
      </c>
      <c r="M437" s="127" t="s">
        <v>14</v>
      </c>
      <c r="N437" s="128"/>
      <c r="O437" s="1" t="s">
        <v>14</v>
      </c>
    </row>
    <row r="438" spans="2:15" x14ac:dyDescent="0.25">
      <c r="B438" s="130" t="s">
        <v>28</v>
      </c>
      <c r="C438" s="118"/>
      <c r="D438" s="118"/>
      <c r="E438" s="118"/>
      <c r="F438" s="28">
        <f>SUM(F434:F435)</f>
        <v>1663500</v>
      </c>
      <c r="G438" s="28">
        <f t="shared" ref="G438:H438" si="120">SUM(G434:G435)</f>
        <v>1138500</v>
      </c>
      <c r="H438" s="28">
        <f t="shared" si="120"/>
        <v>1138500</v>
      </c>
      <c r="I438" s="95" t="s">
        <v>14</v>
      </c>
      <c r="J438" s="87" t="s">
        <v>14</v>
      </c>
      <c r="K438" s="87" t="s">
        <v>14</v>
      </c>
      <c r="L438" s="87" t="s">
        <v>14</v>
      </c>
      <c r="M438" s="127" t="s">
        <v>14</v>
      </c>
      <c r="N438" s="128"/>
      <c r="O438" s="1" t="s">
        <v>14</v>
      </c>
    </row>
    <row r="439" spans="2:15" x14ac:dyDescent="0.25">
      <c r="B439" s="137" t="s">
        <v>406</v>
      </c>
      <c r="C439" s="138"/>
      <c r="D439" s="138"/>
      <c r="E439" s="138"/>
      <c r="F439" s="50">
        <f>SUM(F437:F438)</f>
        <v>2511000</v>
      </c>
      <c r="G439" s="50">
        <f t="shared" ref="G439:H439" si="121">SUM(G437:G438)</f>
        <v>1688500</v>
      </c>
      <c r="H439" s="50">
        <f t="shared" si="121"/>
        <v>1688500</v>
      </c>
      <c r="I439" s="95" t="s">
        <v>14</v>
      </c>
      <c r="J439" s="87" t="s">
        <v>14</v>
      </c>
      <c r="K439" s="87" t="s">
        <v>14</v>
      </c>
      <c r="L439" s="87" t="s">
        <v>14</v>
      </c>
      <c r="M439" s="127" t="s">
        <v>14</v>
      </c>
      <c r="N439" s="128"/>
      <c r="O439" s="1" t="s">
        <v>14</v>
      </c>
    </row>
    <row r="440" spans="2:15" ht="17.100000000000001" customHeight="1" x14ac:dyDescent="0.25">
      <c r="B440" s="120" t="s">
        <v>407</v>
      </c>
      <c r="C440" s="117"/>
      <c r="D440" s="117"/>
      <c r="E440" s="117"/>
      <c r="F440" s="118"/>
      <c r="G440" s="118"/>
      <c r="H440" s="129"/>
      <c r="I440" s="117"/>
      <c r="J440" s="117"/>
      <c r="K440" s="117"/>
      <c r="L440" s="117"/>
      <c r="M440" s="117"/>
      <c r="N440" s="117"/>
      <c r="O440" s="119"/>
    </row>
    <row r="441" spans="2:15" x14ac:dyDescent="0.25">
      <c r="B441" s="131" t="s">
        <v>408</v>
      </c>
      <c r="C441" s="118"/>
      <c r="D441" s="132" t="s">
        <v>409</v>
      </c>
      <c r="E441" s="115"/>
      <c r="F441" s="26">
        <v>14980</v>
      </c>
      <c r="G441" s="27">
        <v>13482</v>
      </c>
      <c r="H441" s="6">
        <v>13482</v>
      </c>
      <c r="I441" s="88">
        <v>83</v>
      </c>
      <c r="J441" s="82">
        <v>90</v>
      </c>
      <c r="K441" s="103">
        <v>10</v>
      </c>
      <c r="L441" s="103">
        <v>10</v>
      </c>
      <c r="M441" s="114">
        <v>0</v>
      </c>
      <c r="N441" s="115"/>
      <c r="O441" s="85">
        <v>0</v>
      </c>
    </row>
    <row r="442" spans="2:15" x14ac:dyDescent="0.25">
      <c r="B442" s="125" t="s">
        <v>27</v>
      </c>
      <c r="C442" s="126"/>
      <c r="D442" s="126"/>
      <c r="E442" s="126"/>
      <c r="F442" s="17">
        <v>0</v>
      </c>
      <c r="G442" s="17">
        <v>0</v>
      </c>
      <c r="H442" s="18">
        <v>0</v>
      </c>
      <c r="I442" s="95" t="s">
        <v>14</v>
      </c>
      <c r="J442" s="86" t="s">
        <v>14</v>
      </c>
      <c r="K442" s="87" t="s">
        <v>14</v>
      </c>
      <c r="L442" s="87" t="s">
        <v>14</v>
      </c>
      <c r="M442" s="127" t="s">
        <v>14</v>
      </c>
      <c r="N442" s="128"/>
      <c r="O442" s="1" t="s">
        <v>14</v>
      </c>
    </row>
    <row r="443" spans="2:15" x14ac:dyDescent="0.25">
      <c r="B443" s="130" t="s">
        <v>28</v>
      </c>
      <c r="C443" s="118"/>
      <c r="D443" s="118"/>
      <c r="E443" s="118"/>
      <c r="F443" s="25">
        <f>F441</f>
        <v>14980</v>
      </c>
      <c r="G443" s="25">
        <f t="shared" ref="G443:H443" si="122">G441</f>
        <v>13482</v>
      </c>
      <c r="H443" s="28">
        <f t="shared" si="122"/>
        <v>13482</v>
      </c>
      <c r="I443" s="95" t="s">
        <v>14</v>
      </c>
      <c r="J443" s="87" t="s">
        <v>14</v>
      </c>
      <c r="K443" s="87" t="s">
        <v>14</v>
      </c>
      <c r="L443" s="87" t="s">
        <v>14</v>
      </c>
      <c r="M443" s="127" t="s">
        <v>14</v>
      </c>
      <c r="N443" s="128"/>
      <c r="O443" s="1" t="s">
        <v>14</v>
      </c>
    </row>
    <row r="444" spans="2:15" x14ac:dyDescent="0.25">
      <c r="B444" s="137" t="s">
        <v>410</v>
      </c>
      <c r="C444" s="138"/>
      <c r="D444" s="138"/>
      <c r="E444" s="138"/>
      <c r="F444" s="51">
        <f>SUM(F442:F443)</f>
        <v>14980</v>
      </c>
      <c r="G444" s="51">
        <f t="shared" ref="G444:H444" si="123">SUM(G442:G443)</f>
        <v>13482</v>
      </c>
      <c r="H444" s="50">
        <f t="shared" si="123"/>
        <v>13482</v>
      </c>
      <c r="I444" s="95" t="s">
        <v>14</v>
      </c>
      <c r="J444" s="87" t="s">
        <v>14</v>
      </c>
      <c r="K444" s="87" t="s">
        <v>14</v>
      </c>
      <c r="L444" s="87" t="s">
        <v>14</v>
      </c>
      <c r="M444" s="127" t="s">
        <v>14</v>
      </c>
      <c r="N444" s="128"/>
      <c r="O444" s="1" t="s">
        <v>14</v>
      </c>
    </row>
    <row r="445" spans="2:15" ht="17.100000000000001" customHeight="1" x14ac:dyDescent="0.25">
      <c r="B445" s="120" t="s">
        <v>411</v>
      </c>
      <c r="C445" s="117"/>
      <c r="D445" s="117"/>
      <c r="E445" s="117"/>
      <c r="F445" s="117"/>
      <c r="G445" s="117"/>
      <c r="H445" s="129"/>
      <c r="I445" s="117"/>
      <c r="J445" s="117"/>
      <c r="K445" s="117"/>
      <c r="L445" s="117"/>
      <c r="M445" s="117"/>
      <c r="N445" s="117"/>
      <c r="O445" s="119"/>
    </row>
    <row r="446" spans="2:15" x14ac:dyDescent="0.25">
      <c r="B446" s="131" t="s">
        <v>412</v>
      </c>
      <c r="C446" s="118"/>
      <c r="D446" s="132" t="s">
        <v>413</v>
      </c>
      <c r="E446" s="115"/>
      <c r="F446" s="42">
        <v>71400</v>
      </c>
      <c r="G446" s="43">
        <v>71400</v>
      </c>
      <c r="H446" s="91">
        <f>71400-16000</f>
        <v>55400</v>
      </c>
      <c r="I446" s="88">
        <v>86</v>
      </c>
      <c r="J446" s="82">
        <v>90</v>
      </c>
      <c r="K446" s="103">
        <v>10</v>
      </c>
      <c r="L446" s="103">
        <v>10</v>
      </c>
      <c r="M446" s="114">
        <v>0</v>
      </c>
      <c r="N446" s="115"/>
      <c r="O446" s="85">
        <v>0</v>
      </c>
    </row>
    <row r="447" spans="2:15" x14ac:dyDescent="0.25">
      <c r="B447" s="125" t="s">
        <v>27</v>
      </c>
      <c r="C447" s="126"/>
      <c r="D447" s="126"/>
      <c r="E447" s="126"/>
      <c r="F447" s="17">
        <v>0</v>
      </c>
      <c r="G447" s="17">
        <v>0</v>
      </c>
      <c r="H447" s="18">
        <v>0</v>
      </c>
      <c r="I447" s="95" t="s">
        <v>14</v>
      </c>
      <c r="J447" s="86" t="s">
        <v>14</v>
      </c>
      <c r="K447" s="87" t="s">
        <v>14</v>
      </c>
      <c r="L447" s="87" t="s">
        <v>14</v>
      </c>
      <c r="M447" s="127" t="s">
        <v>14</v>
      </c>
      <c r="N447" s="128"/>
      <c r="O447" s="1" t="s">
        <v>14</v>
      </c>
    </row>
    <row r="448" spans="2:15" x14ac:dyDescent="0.25">
      <c r="B448" s="130" t="s">
        <v>28</v>
      </c>
      <c r="C448" s="118"/>
      <c r="D448" s="118"/>
      <c r="E448" s="118"/>
      <c r="F448" s="25">
        <f>F446</f>
        <v>71400</v>
      </c>
      <c r="G448" s="25">
        <f t="shared" ref="G448:H448" si="124">G446</f>
        <v>71400</v>
      </c>
      <c r="H448" s="28">
        <f t="shared" si="124"/>
        <v>55400</v>
      </c>
      <c r="I448" s="95" t="s">
        <v>14</v>
      </c>
      <c r="J448" s="87" t="s">
        <v>14</v>
      </c>
      <c r="K448" s="87" t="s">
        <v>14</v>
      </c>
      <c r="L448" s="87" t="s">
        <v>14</v>
      </c>
      <c r="M448" s="127" t="s">
        <v>14</v>
      </c>
      <c r="N448" s="128"/>
      <c r="O448" s="1" t="s">
        <v>14</v>
      </c>
    </row>
    <row r="449" spans="2:15" x14ac:dyDescent="0.25">
      <c r="B449" s="137" t="s">
        <v>414</v>
      </c>
      <c r="C449" s="138"/>
      <c r="D449" s="138"/>
      <c r="E449" s="138"/>
      <c r="F449" s="51">
        <f>SUM(F447:F448)</f>
        <v>71400</v>
      </c>
      <c r="G449" s="51">
        <f t="shared" ref="G449:H449" si="125">SUM(G447:G448)</f>
        <v>71400</v>
      </c>
      <c r="H449" s="50">
        <f t="shared" si="125"/>
        <v>55400</v>
      </c>
      <c r="I449" s="95" t="s">
        <v>14</v>
      </c>
      <c r="J449" s="87" t="s">
        <v>14</v>
      </c>
      <c r="K449" s="87" t="s">
        <v>14</v>
      </c>
      <c r="L449" s="87" t="s">
        <v>14</v>
      </c>
      <c r="M449" s="127" t="s">
        <v>14</v>
      </c>
      <c r="N449" s="128"/>
      <c r="O449" s="1" t="s">
        <v>14</v>
      </c>
    </row>
    <row r="450" spans="2:15" ht="17.100000000000001" customHeight="1" x14ac:dyDescent="0.25">
      <c r="B450" s="120" t="s">
        <v>415</v>
      </c>
      <c r="C450" s="117"/>
      <c r="D450" s="117"/>
      <c r="E450" s="117"/>
      <c r="F450" s="117"/>
      <c r="G450" s="117"/>
      <c r="H450" s="129"/>
      <c r="I450" s="117"/>
      <c r="J450" s="117"/>
      <c r="K450" s="117"/>
      <c r="L450" s="117"/>
      <c r="M450" s="117"/>
      <c r="N450" s="117"/>
      <c r="O450" s="119"/>
    </row>
    <row r="451" spans="2:15" x14ac:dyDescent="0.25">
      <c r="B451" s="131" t="s">
        <v>416</v>
      </c>
      <c r="C451" s="118"/>
      <c r="D451" s="132" t="s">
        <v>417</v>
      </c>
      <c r="E451" s="115"/>
      <c r="F451" s="13">
        <v>193963</v>
      </c>
      <c r="G451" s="14">
        <v>174566</v>
      </c>
      <c r="H451" s="4">
        <v>174566</v>
      </c>
      <c r="I451" s="88">
        <v>78</v>
      </c>
      <c r="J451" s="82">
        <v>75</v>
      </c>
      <c r="K451" s="103">
        <v>10</v>
      </c>
      <c r="L451" s="103">
        <v>10</v>
      </c>
      <c r="M451" s="114">
        <v>0</v>
      </c>
      <c r="N451" s="115"/>
      <c r="O451" s="85">
        <v>0</v>
      </c>
    </row>
    <row r="452" spans="2:15" x14ac:dyDescent="0.25">
      <c r="B452" s="125" t="s">
        <v>27</v>
      </c>
      <c r="C452" s="126"/>
      <c r="D452" s="126"/>
      <c r="E452" s="126"/>
      <c r="F452" s="17">
        <f>SUM(F451)</f>
        <v>193963</v>
      </c>
      <c r="G452" s="17">
        <f>SUM(G451)</f>
        <v>174566</v>
      </c>
      <c r="H452" s="18">
        <f>SUM(H451)</f>
        <v>174566</v>
      </c>
      <c r="I452" s="95" t="s">
        <v>14</v>
      </c>
      <c r="J452" s="86" t="s">
        <v>14</v>
      </c>
      <c r="K452" s="87" t="s">
        <v>14</v>
      </c>
      <c r="L452" s="87" t="s">
        <v>14</v>
      </c>
      <c r="M452" s="127" t="s">
        <v>14</v>
      </c>
      <c r="N452" s="128"/>
      <c r="O452" s="1" t="s">
        <v>14</v>
      </c>
    </row>
    <row r="453" spans="2:15" x14ac:dyDescent="0.25">
      <c r="B453" s="130" t="s">
        <v>28</v>
      </c>
      <c r="C453" s="118"/>
      <c r="D453" s="118"/>
      <c r="E453" s="118"/>
      <c r="F453" s="25">
        <v>0</v>
      </c>
      <c r="G453" s="25">
        <v>0</v>
      </c>
      <c r="H453" s="28">
        <v>0</v>
      </c>
      <c r="I453" s="95" t="s">
        <v>14</v>
      </c>
      <c r="J453" s="87" t="s">
        <v>14</v>
      </c>
      <c r="K453" s="87" t="s">
        <v>14</v>
      </c>
      <c r="L453" s="87" t="s">
        <v>14</v>
      </c>
      <c r="M453" s="127" t="s">
        <v>14</v>
      </c>
      <c r="N453" s="128"/>
      <c r="O453" s="1" t="s">
        <v>14</v>
      </c>
    </row>
    <row r="454" spans="2:15" x14ac:dyDescent="0.25">
      <c r="B454" s="137" t="s">
        <v>418</v>
      </c>
      <c r="C454" s="138"/>
      <c r="D454" s="138"/>
      <c r="E454" s="138"/>
      <c r="F454" s="51">
        <f>SUM(F452:F453)</f>
        <v>193963</v>
      </c>
      <c r="G454" s="51">
        <f>SUM(G452:G453)</f>
        <v>174566</v>
      </c>
      <c r="H454" s="50">
        <f>SUM(H452:H453)</f>
        <v>174566</v>
      </c>
      <c r="I454" s="95" t="s">
        <v>14</v>
      </c>
      <c r="J454" s="87" t="s">
        <v>14</v>
      </c>
      <c r="K454" s="87" t="s">
        <v>14</v>
      </c>
      <c r="L454" s="87" t="s">
        <v>14</v>
      </c>
      <c r="M454" s="127" t="s">
        <v>14</v>
      </c>
      <c r="N454" s="128"/>
      <c r="O454" s="1" t="s">
        <v>14</v>
      </c>
    </row>
    <row r="455" spans="2:15" x14ac:dyDescent="0.25">
      <c r="B455" s="139" t="s">
        <v>27</v>
      </c>
      <c r="C455" s="140"/>
      <c r="D455" s="140"/>
      <c r="E455" s="140"/>
      <c r="F455" s="20">
        <f>SUM(F425,F430,F437,F442,F447,F452)</f>
        <v>1385768</v>
      </c>
      <c r="G455" s="20">
        <f t="shared" ref="G455:H455" si="126">SUM(G425,G430,G437,G442,G447,G452)</f>
        <v>1024566</v>
      </c>
      <c r="H455" s="54">
        <f t="shared" si="126"/>
        <v>724566</v>
      </c>
      <c r="I455" s="95" t="s">
        <v>14</v>
      </c>
      <c r="J455" s="87" t="s">
        <v>14</v>
      </c>
      <c r="K455" s="87" t="s">
        <v>14</v>
      </c>
      <c r="L455" s="87" t="s">
        <v>14</v>
      </c>
      <c r="M455" s="127" t="s">
        <v>14</v>
      </c>
      <c r="N455" s="128"/>
      <c r="O455" s="1" t="s">
        <v>14</v>
      </c>
    </row>
    <row r="456" spans="2:15" x14ac:dyDescent="0.25">
      <c r="B456" s="133" t="s">
        <v>28</v>
      </c>
      <c r="C456" s="134"/>
      <c r="D456" s="134"/>
      <c r="E456" s="134"/>
      <c r="F456" s="56">
        <f t="shared" ref="F456:H457" si="127">SUM(F426,F431,F438,F443,F448,F453)</f>
        <v>2370880</v>
      </c>
      <c r="G456" s="56">
        <f t="shared" si="127"/>
        <v>1695382</v>
      </c>
      <c r="H456" s="63">
        <f t="shared" si="127"/>
        <v>1437412</v>
      </c>
      <c r="I456" s="95" t="s">
        <v>14</v>
      </c>
      <c r="J456" s="87" t="s">
        <v>14</v>
      </c>
      <c r="K456" s="87" t="s">
        <v>14</v>
      </c>
      <c r="L456" s="87" t="s">
        <v>14</v>
      </c>
      <c r="M456" s="127" t="s">
        <v>14</v>
      </c>
      <c r="N456" s="128"/>
      <c r="O456" s="1" t="s">
        <v>14</v>
      </c>
    </row>
    <row r="457" spans="2:15" x14ac:dyDescent="0.25">
      <c r="B457" s="135" t="s">
        <v>419</v>
      </c>
      <c r="C457" s="136"/>
      <c r="D457" s="136"/>
      <c r="E457" s="136"/>
      <c r="F457" s="49">
        <f t="shared" si="127"/>
        <v>3756648</v>
      </c>
      <c r="G457" s="49">
        <f t="shared" si="127"/>
        <v>2719948</v>
      </c>
      <c r="H457" s="59">
        <f t="shared" si="127"/>
        <v>2161978</v>
      </c>
      <c r="I457" s="95" t="s">
        <v>14</v>
      </c>
      <c r="J457" s="87" t="s">
        <v>14</v>
      </c>
      <c r="K457" s="87" t="s">
        <v>14</v>
      </c>
      <c r="L457" s="87" t="s">
        <v>14</v>
      </c>
      <c r="M457" s="127" t="s">
        <v>14</v>
      </c>
      <c r="N457" s="128"/>
      <c r="O457" s="1" t="s">
        <v>14</v>
      </c>
    </row>
    <row r="458" spans="2:15" ht="18.600000000000001" customHeight="1" x14ac:dyDescent="0.25">
      <c r="B458" s="116" t="s">
        <v>420</v>
      </c>
      <c r="C458" s="117"/>
      <c r="D458" s="117"/>
      <c r="E458" s="117"/>
      <c r="F458" s="117"/>
      <c r="G458" s="117"/>
      <c r="H458" s="129"/>
      <c r="I458" s="121"/>
      <c r="J458" s="117"/>
      <c r="K458" s="117"/>
      <c r="L458" s="117"/>
      <c r="M458" s="117"/>
      <c r="N458" s="117"/>
      <c r="O458" s="119"/>
    </row>
    <row r="459" spans="2:15" s="102" customFormat="1" ht="17.100000000000001" customHeight="1" x14ac:dyDescent="0.25">
      <c r="B459" s="120" t="s">
        <v>693</v>
      </c>
      <c r="C459" s="117"/>
      <c r="D459" s="117"/>
      <c r="E459" s="117"/>
      <c r="F459" s="117"/>
      <c r="G459" s="117"/>
      <c r="H459" s="121"/>
      <c r="I459" s="117"/>
      <c r="J459" s="117"/>
      <c r="K459" s="117"/>
      <c r="L459" s="117"/>
      <c r="M459" s="117"/>
      <c r="N459" s="117"/>
      <c r="O459" s="119"/>
    </row>
    <row r="460" spans="2:15" x14ac:dyDescent="0.25">
      <c r="B460" s="131" t="s">
        <v>19</v>
      </c>
      <c r="C460" s="118"/>
      <c r="D460" s="132" t="s">
        <v>20</v>
      </c>
      <c r="E460" s="115"/>
      <c r="F460" s="26">
        <v>150000</v>
      </c>
      <c r="G460" s="27">
        <v>130000</v>
      </c>
      <c r="H460" s="6">
        <v>0</v>
      </c>
      <c r="I460" s="94"/>
      <c r="J460" s="88">
        <v>45</v>
      </c>
      <c r="K460" s="84">
        <v>10</v>
      </c>
      <c r="L460" s="84">
        <v>10</v>
      </c>
      <c r="M460" s="114">
        <v>0</v>
      </c>
      <c r="N460" s="115"/>
      <c r="O460" s="85">
        <v>0</v>
      </c>
    </row>
    <row r="461" spans="2:15" x14ac:dyDescent="0.25">
      <c r="B461" s="131" t="s">
        <v>21</v>
      </c>
      <c r="C461" s="118"/>
      <c r="D461" s="132" t="s">
        <v>22</v>
      </c>
      <c r="E461" s="115"/>
      <c r="F461" s="26">
        <v>455000</v>
      </c>
      <c r="G461" s="27">
        <v>390000</v>
      </c>
      <c r="H461" s="6">
        <v>390000</v>
      </c>
      <c r="I461" s="94"/>
      <c r="J461" s="88">
        <v>65</v>
      </c>
      <c r="K461" s="103">
        <v>10</v>
      </c>
      <c r="L461" s="103">
        <v>10</v>
      </c>
      <c r="M461" s="114">
        <v>0</v>
      </c>
      <c r="N461" s="115"/>
      <c r="O461" s="85">
        <v>0</v>
      </c>
    </row>
    <row r="462" spans="2:15" x14ac:dyDescent="0.25">
      <c r="B462" s="131" t="s">
        <v>23</v>
      </c>
      <c r="C462" s="118"/>
      <c r="D462" s="132" t="s">
        <v>24</v>
      </c>
      <c r="E462" s="115"/>
      <c r="F462" s="26">
        <v>91000</v>
      </c>
      <c r="G462" s="27">
        <v>66000</v>
      </c>
      <c r="H462" s="6">
        <f>66000-48000</f>
        <v>18000</v>
      </c>
      <c r="I462" s="94"/>
      <c r="J462" s="88">
        <v>55</v>
      </c>
      <c r="K462" s="103">
        <v>10</v>
      </c>
      <c r="L462" s="103">
        <v>10</v>
      </c>
      <c r="M462" s="114">
        <v>0</v>
      </c>
      <c r="N462" s="115"/>
      <c r="O462" s="85">
        <v>0</v>
      </c>
    </row>
    <row r="463" spans="2:15" x14ac:dyDescent="0.25">
      <c r="B463" s="131" t="s">
        <v>25</v>
      </c>
      <c r="C463" s="118"/>
      <c r="D463" s="132" t="s">
        <v>26</v>
      </c>
      <c r="E463" s="115"/>
      <c r="F463" s="26">
        <v>340000</v>
      </c>
      <c r="G463" s="27">
        <v>270000</v>
      </c>
      <c r="H463" s="6">
        <v>270000</v>
      </c>
      <c r="I463" s="94"/>
      <c r="J463" s="88">
        <v>65</v>
      </c>
      <c r="K463" s="103">
        <v>10</v>
      </c>
      <c r="L463" s="103">
        <v>10</v>
      </c>
      <c r="M463" s="114">
        <v>0</v>
      </c>
      <c r="N463" s="115"/>
      <c r="O463" s="85">
        <v>0</v>
      </c>
    </row>
    <row r="464" spans="2:15" x14ac:dyDescent="0.25">
      <c r="B464" s="125" t="s">
        <v>27</v>
      </c>
      <c r="C464" s="126"/>
      <c r="D464" s="126"/>
      <c r="E464" s="126"/>
      <c r="F464" s="17">
        <v>0</v>
      </c>
      <c r="G464" s="17">
        <v>0</v>
      </c>
      <c r="H464" s="18">
        <v>0</v>
      </c>
      <c r="I464" s="95" t="s">
        <v>14</v>
      </c>
      <c r="J464" s="86" t="s">
        <v>14</v>
      </c>
      <c r="K464" s="87" t="s">
        <v>14</v>
      </c>
      <c r="L464" s="87" t="s">
        <v>14</v>
      </c>
      <c r="M464" s="127" t="s">
        <v>14</v>
      </c>
      <c r="N464" s="128"/>
      <c r="O464" s="1" t="s">
        <v>14</v>
      </c>
    </row>
    <row r="465" spans="2:15" x14ac:dyDescent="0.25">
      <c r="B465" s="130" t="s">
        <v>28</v>
      </c>
      <c r="C465" s="118"/>
      <c r="D465" s="118"/>
      <c r="E465" s="118"/>
      <c r="F465" s="25">
        <f>SUM(F460:F464)</f>
        <v>1036000</v>
      </c>
      <c r="G465" s="25">
        <f>SUM(G460:G464)</f>
        <v>856000</v>
      </c>
      <c r="H465" s="28">
        <f>SUM(H460:H464)</f>
        <v>678000</v>
      </c>
      <c r="I465" s="95" t="s">
        <v>14</v>
      </c>
      <c r="J465" s="87" t="s">
        <v>14</v>
      </c>
      <c r="K465" s="87" t="s">
        <v>14</v>
      </c>
      <c r="L465" s="87" t="s">
        <v>14</v>
      </c>
      <c r="M465" s="127" t="s">
        <v>14</v>
      </c>
      <c r="N465" s="128"/>
      <c r="O465" s="1" t="s">
        <v>14</v>
      </c>
    </row>
    <row r="466" spans="2:15" x14ac:dyDescent="0.25">
      <c r="B466" s="137" t="s">
        <v>694</v>
      </c>
      <c r="C466" s="138"/>
      <c r="D466" s="138"/>
      <c r="E466" s="138"/>
      <c r="F466" s="51">
        <f>SUM(F464:F465)</f>
        <v>1036000</v>
      </c>
      <c r="G466" s="51">
        <f t="shared" ref="G466:H466" si="128">SUM(G464:G465)</f>
        <v>856000</v>
      </c>
      <c r="H466" s="50">
        <f t="shared" si="128"/>
        <v>678000</v>
      </c>
      <c r="I466" s="95" t="s">
        <v>14</v>
      </c>
      <c r="J466" s="87" t="s">
        <v>14</v>
      </c>
      <c r="K466" s="87" t="s">
        <v>14</v>
      </c>
      <c r="L466" s="87" t="s">
        <v>14</v>
      </c>
      <c r="M466" s="127" t="s">
        <v>14</v>
      </c>
      <c r="N466" s="128"/>
      <c r="O466" s="1" t="s">
        <v>14</v>
      </c>
    </row>
    <row r="467" spans="2:15" ht="17.100000000000001" customHeight="1" x14ac:dyDescent="0.25">
      <c r="B467" s="146" t="s">
        <v>421</v>
      </c>
      <c r="C467" s="117"/>
      <c r="D467" s="117"/>
      <c r="E467" s="117"/>
      <c r="F467" s="117"/>
      <c r="G467" s="117"/>
      <c r="H467" s="129"/>
      <c r="I467" s="117"/>
      <c r="J467" s="117"/>
      <c r="K467" s="117"/>
      <c r="L467" s="117"/>
      <c r="M467" s="117"/>
      <c r="N467" s="117"/>
      <c r="O467" s="119"/>
    </row>
    <row r="468" spans="2:15" x14ac:dyDescent="0.25">
      <c r="B468" s="131" t="s">
        <v>422</v>
      </c>
      <c r="C468" s="118"/>
      <c r="D468" s="132" t="s">
        <v>423</v>
      </c>
      <c r="E468" s="115"/>
      <c r="F468" s="26">
        <v>157000</v>
      </c>
      <c r="G468" s="27">
        <v>97000</v>
      </c>
      <c r="H468" s="6">
        <v>0</v>
      </c>
      <c r="I468" s="88">
        <v>81</v>
      </c>
      <c r="J468" s="82">
        <v>80</v>
      </c>
      <c r="K468" s="103">
        <v>10</v>
      </c>
      <c r="L468" s="103">
        <v>10</v>
      </c>
      <c r="M468" s="114">
        <v>0</v>
      </c>
      <c r="N468" s="115"/>
      <c r="O468" s="85">
        <v>0</v>
      </c>
    </row>
    <row r="469" spans="2:15" x14ac:dyDescent="0.25">
      <c r="B469" s="125" t="s">
        <v>27</v>
      </c>
      <c r="C469" s="126"/>
      <c r="D469" s="126"/>
      <c r="E469" s="126"/>
      <c r="F469" s="17">
        <v>0</v>
      </c>
      <c r="G469" s="17">
        <v>0</v>
      </c>
      <c r="H469" s="18">
        <v>0</v>
      </c>
      <c r="I469" s="95" t="s">
        <v>14</v>
      </c>
      <c r="J469" s="86" t="s">
        <v>14</v>
      </c>
      <c r="K469" s="87" t="s">
        <v>14</v>
      </c>
      <c r="L469" s="87" t="s">
        <v>14</v>
      </c>
      <c r="M469" s="127" t="s">
        <v>14</v>
      </c>
      <c r="N469" s="128"/>
      <c r="O469" s="1" t="s">
        <v>14</v>
      </c>
    </row>
    <row r="470" spans="2:15" x14ac:dyDescent="0.25">
      <c r="B470" s="130" t="s">
        <v>28</v>
      </c>
      <c r="C470" s="118"/>
      <c r="D470" s="118"/>
      <c r="E470" s="118"/>
      <c r="F470" s="25">
        <f>F468</f>
        <v>157000</v>
      </c>
      <c r="G470" s="25">
        <f t="shared" ref="G470:H470" si="129">G468</f>
        <v>97000</v>
      </c>
      <c r="H470" s="28">
        <f t="shared" si="129"/>
        <v>0</v>
      </c>
      <c r="I470" s="95" t="s">
        <v>14</v>
      </c>
      <c r="J470" s="87" t="s">
        <v>14</v>
      </c>
      <c r="K470" s="87" t="s">
        <v>14</v>
      </c>
      <c r="L470" s="87" t="s">
        <v>14</v>
      </c>
      <c r="M470" s="127" t="s">
        <v>14</v>
      </c>
      <c r="N470" s="128"/>
      <c r="O470" s="1" t="s">
        <v>14</v>
      </c>
    </row>
    <row r="471" spans="2:15" x14ac:dyDescent="0.25">
      <c r="B471" s="137" t="s">
        <v>424</v>
      </c>
      <c r="C471" s="138"/>
      <c r="D471" s="138"/>
      <c r="E471" s="138"/>
      <c r="F471" s="51">
        <f>SUM(F469:F470)</f>
        <v>157000</v>
      </c>
      <c r="G471" s="51">
        <f t="shared" ref="G471:H471" si="130">SUM(G469:G470)</f>
        <v>97000</v>
      </c>
      <c r="H471" s="50">
        <f t="shared" si="130"/>
        <v>0</v>
      </c>
      <c r="I471" s="95" t="s">
        <v>14</v>
      </c>
      <c r="J471" s="87" t="s">
        <v>14</v>
      </c>
      <c r="K471" s="87" t="s">
        <v>14</v>
      </c>
      <c r="L471" s="87" t="s">
        <v>14</v>
      </c>
      <c r="M471" s="127" t="s">
        <v>14</v>
      </c>
      <c r="N471" s="128"/>
      <c r="O471" s="1" t="s">
        <v>14</v>
      </c>
    </row>
    <row r="472" spans="2:15" ht="17.100000000000001" customHeight="1" x14ac:dyDescent="0.25">
      <c r="B472" s="120" t="s">
        <v>425</v>
      </c>
      <c r="C472" s="117"/>
      <c r="D472" s="117"/>
      <c r="E472" s="117"/>
      <c r="F472" s="117"/>
      <c r="G472" s="117"/>
      <c r="H472" s="129"/>
      <c r="I472" s="117"/>
      <c r="J472" s="117"/>
      <c r="K472" s="117"/>
      <c r="L472" s="117"/>
      <c r="M472" s="117"/>
      <c r="N472" s="117"/>
      <c r="O472" s="119"/>
    </row>
    <row r="473" spans="2:15" x14ac:dyDescent="0.25">
      <c r="B473" s="131" t="s">
        <v>426</v>
      </c>
      <c r="C473" s="118"/>
      <c r="D473" s="132" t="s">
        <v>427</v>
      </c>
      <c r="E473" s="115"/>
      <c r="F473" s="26">
        <v>40640</v>
      </c>
      <c r="G473" s="27">
        <v>36170</v>
      </c>
      <c r="H473" s="6">
        <v>36170</v>
      </c>
      <c r="I473" s="88">
        <v>78</v>
      </c>
      <c r="J473" s="82">
        <v>65</v>
      </c>
      <c r="K473" s="103">
        <v>10</v>
      </c>
      <c r="L473" s="103">
        <v>10</v>
      </c>
      <c r="M473" s="114">
        <v>0</v>
      </c>
      <c r="N473" s="115"/>
      <c r="O473" s="85">
        <v>0</v>
      </c>
    </row>
    <row r="474" spans="2:15" x14ac:dyDescent="0.25">
      <c r="B474" s="110" t="s">
        <v>428</v>
      </c>
      <c r="C474" s="111"/>
      <c r="D474" s="112" t="s">
        <v>429</v>
      </c>
      <c r="E474" s="113"/>
      <c r="F474" s="19">
        <v>300000</v>
      </c>
      <c r="G474" s="16">
        <v>264000</v>
      </c>
      <c r="H474" s="7">
        <v>264000</v>
      </c>
      <c r="I474" s="88">
        <v>85</v>
      </c>
      <c r="J474" s="82">
        <v>80</v>
      </c>
      <c r="K474" s="103">
        <v>10</v>
      </c>
      <c r="L474" s="103">
        <v>10</v>
      </c>
      <c r="M474" s="114">
        <v>0</v>
      </c>
      <c r="N474" s="115"/>
      <c r="O474" s="85">
        <v>0</v>
      </c>
    </row>
    <row r="475" spans="2:15" x14ac:dyDescent="0.25">
      <c r="B475" s="125" t="s">
        <v>27</v>
      </c>
      <c r="C475" s="126"/>
      <c r="D475" s="126"/>
      <c r="E475" s="126"/>
      <c r="F475" s="18">
        <f>SUM(F474)</f>
        <v>300000</v>
      </c>
      <c r="G475" s="18">
        <f t="shared" ref="G475:H475" si="131">SUM(G474)</f>
        <v>264000</v>
      </c>
      <c r="H475" s="18">
        <f t="shared" si="131"/>
        <v>264000</v>
      </c>
      <c r="I475" s="95" t="s">
        <v>14</v>
      </c>
      <c r="J475" s="86" t="s">
        <v>14</v>
      </c>
      <c r="K475" s="87" t="s">
        <v>14</v>
      </c>
      <c r="L475" s="87" t="s">
        <v>14</v>
      </c>
      <c r="M475" s="127" t="s">
        <v>14</v>
      </c>
      <c r="N475" s="128"/>
      <c r="O475" s="1" t="s">
        <v>14</v>
      </c>
    </row>
    <row r="476" spans="2:15" x14ac:dyDescent="0.25">
      <c r="B476" s="130" t="s">
        <v>28</v>
      </c>
      <c r="C476" s="118"/>
      <c r="D476" s="118"/>
      <c r="E476" s="118"/>
      <c r="F476" s="28">
        <f>F473</f>
        <v>40640</v>
      </c>
      <c r="G476" s="28">
        <f t="shared" ref="G476:H476" si="132">G473</f>
        <v>36170</v>
      </c>
      <c r="H476" s="28">
        <f t="shared" si="132"/>
        <v>36170</v>
      </c>
      <c r="I476" s="95" t="s">
        <v>14</v>
      </c>
      <c r="J476" s="87" t="s">
        <v>14</v>
      </c>
      <c r="K476" s="87" t="s">
        <v>14</v>
      </c>
      <c r="L476" s="87" t="s">
        <v>14</v>
      </c>
      <c r="M476" s="127" t="s">
        <v>14</v>
      </c>
      <c r="N476" s="128"/>
      <c r="O476" s="1" t="s">
        <v>14</v>
      </c>
    </row>
    <row r="477" spans="2:15" x14ac:dyDescent="0.25">
      <c r="B477" s="137" t="s">
        <v>430</v>
      </c>
      <c r="C477" s="138"/>
      <c r="D477" s="138"/>
      <c r="E477" s="138"/>
      <c r="F477" s="50">
        <f>SUM(F475:F476)</f>
        <v>340640</v>
      </c>
      <c r="G477" s="50">
        <f t="shared" ref="G477:H477" si="133">SUM(G475:G476)</f>
        <v>300170</v>
      </c>
      <c r="H477" s="50">
        <f t="shared" si="133"/>
        <v>300170</v>
      </c>
      <c r="I477" s="95" t="s">
        <v>14</v>
      </c>
      <c r="J477" s="87" t="s">
        <v>14</v>
      </c>
      <c r="K477" s="87" t="s">
        <v>14</v>
      </c>
      <c r="L477" s="87" t="s">
        <v>14</v>
      </c>
      <c r="M477" s="127" t="s">
        <v>14</v>
      </c>
      <c r="N477" s="128"/>
      <c r="O477" s="1" t="s">
        <v>14</v>
      </c>
    </row>
    <row r="478" spans="2:15" ht="17.100000000000001" customHeight="1" x14ac:dyDescent="0.25">
      <c r="B478" s="120" t="s">
        <v>431</v>
      </c>
      <c r="C478" s="117"/>
      <c r="D478" s="117"/>
      <c r="E478" s="117"/>
      <c r="F478" s="118"/>
      <c r="G478" s="118"/>
      <c r="H478" s="129"/>
      <c r="I478" s="117"/>
      <c r="J478" s="117"/>
      <c r="K478" s="117"/>
      <c r="L478" s="117"/>
      <c r="M478" s="117"/>
      <c r="N478" s="117"/>
      <c r="O478" s="119"/>
    </row>
    <row r="479" spans="2:15" x14ac:dyDescent="0.25">
      <c r="B479" s="110" t="s">
        <v>432</v>
      </c>
      <c r="C479" s="111"/>
      <c r="D479" s="112" t="s">
        <v>433</v>
      </c>
      <c r="E479" s="113"/>
      <c r="F479" s="11">
        <v>797055</v>
      </c>
      <c r="G479" s="12">
        <v>350000</v>
      </c>
      <c r="H479" s="4">
        <v>0</v>
      </c>
      <c r="I479" s="88">
        <v>59</v>
      </c>
      <c r="J479" s="82">
        <v>55</v>
      </c>
      <c r="K479" s="103">
        <v>10</v>
      </c>
      <c r="L479" s="103">
        <v>10</v>
      </c>
      <c r="M479" s="114">
        <v>0</v>
      </c>
      <c r="N479" s="115"/>
      <c r="O479" s="85">
        <v>0</v>
      </c>
    </row>
    <row r="480" spans="2:15" x14ac:dyDescent="0.25">
      <c r="B480" s="125" t="s">
        <v>27</v>
      </c>
      <c r="C480" s="126"/>
      <c r="D480" s="126"/>
      <c r="E480" s="126"/>
      <c r="F480" s="17">
        <f>SUM(F479)</f>
        <v>797055</v>
      </c>
      <c r="G480" s="17">
        <f t="shared" ref="G480:H480" si="134">SUM(G479)</f>
        <v>350000</v>
      </c>
      <c r="H480" s="18">
        <f t="shared" si="134"/>
        <v>0</v>
      </c>
      <c r="I480" s="95" t="s">
        <v>14</v>
      </c>
      <c r="J480" s="86" t="s">
        <v>14</v>
      </c>
      <c r="K480" s="87" t="s">
        <v>14</v>
      </c>
      <c r="L480" s="87" t="s">
        <v>14</v>
      </c>
      <c r="M480" s="127" t="s">
        <v>14</v>
      </c>
      <c r="N480" s="128"/>
      <c r="O480" s="1" t="s">
        <v>14</v>
      </c>
    </row>
    <row r="481" spans="2:15" x14ac:dyDescent="0.25">
      <c r="B481" s="130" t="s">
        <v>28</v>
      </c>
      <c r="C481" s="118"/>
      <c r="D481" s="118"/>
      <c r="E481" s="118"/>
      <c r="F481" s="25">
        <v>0</v>
      </c>
      <c r="G481" s="25">
        <v>0</v>
      </c>
      <c r="H481" s="28">
        <v>0</v>
      </c>
      <c r="I481" s="95" t="s">
        <v>14</v>
      </c>
      <c r="J481" s="87" t="s">
        <v>14</v>
      </c>
      <c r="K481" s="87" t="s">
        <v>14</v>
      </c>
      <c r="L481" s="87" t="s">
        <v>14</v>
      </c>
      <c r="M481" s="127" t="s">
        <v>14</v>
      </c>
      <c r="N481" s="128"/>
      <c r="O481" s="1" t="s">
        <v>14</v>
      </c>
    </row>
    <row r="482" spans="2:15" x14ac:dyDescent="0.25">
      <c r="B482" s="137" t="s">
        <v>434</v>
      </c>
      <c r="C482" s="138"/>
      <c r="D482" s="138"/>
      <c r="E482" s="138"/>
      <c r="F482" s="51">
        <f>SUM(F480:F481)</f>
        <v>797055</v>
      </c>
      <c r="G482" s="51">
        <f t="shared" ref="G482:H482" si="135">SUM(G480:G481)</f>
        <v>350000</v>
      </c>
      <c r="H482" s="50">
        <f t="shared" si="135"/>
        <v>0</v>
      </c>
      <c r="I482" s="95" t="s">
        <v>14</v>
      </c>
      <c r="J482" s="87" t="s">
        <v>14</v>
      </c>
      <c r="K482" s="87" t="s">
        <v>14</v>
      </c>
      <c r="L482" s="87" t="s">
        <v>14</v>
      </c>
      <c r="M482" s="127" t="s">
        <v>14</v>
      </c>
      <c r="N482" s="128"/>
      <c r="O482" s="1" t="s">
        <v>14</v>
      </c>
    </row>
    <row r="483" spans="2:15" ht="17.100000000000001" customHeight="1" x14ac:dyDescent="0.25">
      <c r="B483" s="120" t="s">
        <v>435</v>
      </c>
      <c r="C483" s="117"/>
      <c r="D483" s="117"/>
      <c r="E483" s="117"/>
      <c r="F483" s="117"/>
      <c r="G483" s="117"/>
      <c r="H483" s="129"/>
      <c r="I483" s="121"/>
      <c r="J483" s="117"/>
      <c r="K483" s="117"/>
      <c r="L483" s="117"/>
      <c r="M483" s="117"/>
      <c r="N483" s="117"/>
      <c r="O483" s="119"/>
    </row>
    <row r="484" spans="2:15" x14ac:dyDescent="0.25">
      <c r="B484" s="131" t="s">
        <v>436</v>
      </c>
      <c r="C484" s="118"/>
      <c r="D484" s="132" t="s">
        <v>437</v>
      </c>
      <c r="E484" s="115"/>
      <c r="F484" s="26">
        <v>1656000</v>
      </c>
      <c r="G484" s="27">
        <v>1056000</v>
      </c>
      <c r="H484" s="6">
        <f>1056000-528000</f>
        <v>528000</v>
      </c>
      <c r="I484" s="94">
        <v>109</v>
      </c>
      <c r="J484" s="88">
        <v>110</v>
      </c>
      <c r="K484" s="103">
        <v>10</v>
      </c>
      <c r="L484" s="103">
        <v>10</v>
      </c>
      <c r="M484" s="114">
        <v>0</v>
      </c>
      <c r="N484" s="115"/>
      <c r="O484" s="85">
        <v>0</v>
      </c>
    </row>
    <row r="485" spans="2:15" x14ac:dyDescent="0.25">
      <c r="B485" s="110" t="s">
        <v>438</v>
      </c>
      <c r="C485" s="111"/>
      <c r="D485" s="112" t="s">
        <v>439</v>
      </c>
      <c r="E485" s="113"/>
      <c r="F485" s="13">
        <v>100000</v>
      </c>
      <c r="G485" s="14">
        <v>90000</v>
      </c>
      <c r="H485" s="4">
        <v>0</v>
      </c>
      <c r="I485" s="94">
        <v>53</v>
      </c>
      <c r="J485" s="88">
        <v>50</v>
      </c>
      <c r="K485" s="103">
        <v>10</v>
      </c>
      <c r="L485" s="103">
        <v>10</v>
      </c>
      <c r="M485" s="114">
        <v>0</v>
      </c>
      <c r="N485" s="115"/>
      <c r="O485" s="85">
        <v>0</v>
      </c>
    </row>
    <row r="486" spans="2:15" x14ac:dyDescent="0.25">
      <c r="B486" s="110" t="s">
        <v>440</v>
      </c>
      <c r="C486" s="111"/>
      <c r="D486" s="112" t="s">
        <v>441</v>
      </c>
      <c r="E486" s="113"/>
      <c r="F486" s="26">
        <v>33950</v>
      </c>
      <c r="G486" s="27">
        <v>29950</v>
      </c>
      <c r="H486" s="6">
        <v>29950</v>
      </c>
      <c r="I486" s="94">
        <v>83</v>
      </c>
      <c r="J486" s="88">
        <v>90</v>
      </c>
      <c r="K486" s="103">
        <v>10</v>
      </c>
      <c r="L486" s="103">
        <v>10</v>
      </c>
      <c r="M486" s="114">
        <v>0</v>
      </c>
      <c r="N486" s="115"/>
      <c r="O486" s="85">
        <v>0</v>
      </c>
    </row>
    <row r="487" spans="2:15" x14ac:dyDescent="0.25">
      <c r="B487" s="110" t="s">
        <v>442</v>
      </c>
      <c r="C487" s="111"/>
      <c r="D487" s="112" t="s">
        <v>443</v>
      </c>
      <c r="E487" s="113"/>
      <c r="F487" s="13">
        <v>1140000</v>
      </c>
      <c r="G487" s="14">
        <v>550000</v>
      </c>
      <c r="H487" s="4">
        <v>550000</v>
      </c>
      <c r="I487" s="94">
        <v>109</v>
      </c>
      <c r="J487" s="88">
        <v>105</v>
      </c>
      <c r="K487" s="103">
        <v>10</v>
      </c>
      <c r="L487" s="103">
        <v>10</v>
      </c>
      <c r="M487" s="114">
        <v>0</v>
      </c>
      <c r="N487" s="115"/>
      <c r="O487" s="85">
        <v>0</v>
      </c>
    </row>
    <row r="488" spans="2:15" x14ac:dyDescent="0.25">
      <c r="B488" s="125" t="s">
        <v>27</v>
      </c>
      <c r="C488" s="126"/>
      <c r="D488" s="126"/>
      <c r="E488" s="126"/>
      <c r="F488" s="17">
        <f>SUM(F485,F487)</f>
        <v>1240000</v>
      </c>
      <c r="G488" s="17">
        <f t="shared" ref="G488:H488" si="136">SUM(G485,G487)</f>
        <v>640000</v>
      </c>
      <c r="H488" s="18">
        <f t="shared" si="136"/>
        <v>550000</v>
      </c>
      <c r="I488" s="95" t="s">
        <v>14</v>
      </c>
      <c r="J488" s="86" t="s">
        <v>14</v>
      </c>
      <c r="K488" s="87" t="s">
        <v>14</v>
      </c>
      <c r="L488" s="87" t="s">
        <v>14</v>
      </c>
      <c r="M488" s="127" t="s">
        <v>14</v>
      </c>
      <c r="N488" s="128"/>
      <c r="O488" s="1" t="s">
        <v>14</v>
      </c>
    </row>
    <row r="489" spans="2:15" x14ac:dyDescent="0.25">
      <c r="B489" s="130" t="s">
        <v>28</v>
      </c>
      <c r="C489" s="118"/>
      <c r="D489" s="118"/>
      <c r="E489" s="118"/>
      <c r="F489" s="25">
        <f>SUM(F484,F486)</f>
        <v>1689950</v>
      </c>
      <c r="G489" s="25">
        <f t="shared" ref="G489:H489" si="137">SUM(G484,G486)</f>
        <v>1085950</v>
      </c>
      <c r="H489" s="28">
        <f t="shared" si="137"/>
        <v>557950</v>
      </c>
      <c r="I489" s="95" t="s">
        <v>14</v>
      </c>
      <c r="J489" s="87" t="s">
        <v>14</v>
      </c>
      <c r="K489" s="87" t="s">
        <v>14</v>
      </c>
      <c r="L489" s="87" t="s">
        <v>14</v>
      </c>
      <c r="M489" s="127" t="s">
        <v>14</v>
      </c>
      <c r="N489" s="128"/>
      <c r="O489" s="1" t="s">
        <v>14</v>
      </c>
    </row>
    <row r="490" spans="2:15" x14ac:dyDescent="0.25">
      <c r="B490" s="137" t="s">
        <v>444</v>
      </c>
      <c r="C490" s="138"/>
      <c r="D490" s="138"/>
      <c r="E490" s="138"/>
      <c r="F490" s="51">
        <f>SUM(F488:F489)</f>
        <v>2929950</v>
      </c>
      <c r="G490" s="51">
        <f t="shared" ref="G490:H490" si="138">SUM(G488:G489)</f>
        <v>1725950</v>
      </c>
      <c r="H490" s="50">
        <f t="shared" si="138"/>
        <v>1107950</v>
      </c>
      <c r="I490" s="95" t="s">
        <v>14</v>
      </c>
      <c r="J490" s="87" t="s">
        <v>14</v>
      </c>
      <c r="K490" s="87" t="s">
        <v>14</v>
      </c>
      <c r="L490" s="87" t="s">
        <v>14</v>
      </c>
      <c r="M490" s="127" t="s">
        <v>14</v>
      </c>
      <c r="N490" s="128"/>
      <c r="O490" s="1" t="s">
        <v>14</v>
      </c>
    </row>
    <row r="491" spans="2:15" ht="17.100000000000001" customHeight="1" x14ac:dyDescent="0.25">
      <c r="B491" s="120" t="s">
        <v>445</v>
      </c>
      <c r="C491" s="117"/>
      <c r="D491" s="117"/>
      <c r="E491" s="117"/>
      <c r="F491" s="117"/>
      <c r="G491" s="117"/>
      <c r="H491" s="129"/>
      <c r="I491" s="117"/>
      <c r="J491" s="117"/>
      <c r="K491" s="117"/>
      <c r="L491" s="117"/>
      <c r="M491" s="117"/>
      <c r="N491" s="117"/>
      <c r="O491" s="119"/>
    </row>
    <row r="492" spans="2:15" x14ac:dyDescent="0.25">
      <c r="B492" s="131" t="s">
        <v>446</v>
      </c>
      <c r="C492" s="118"/>
      <c r="D492" s="132" t="s">
        <v>447</v>
      </c>
      <c r="E492" s="115"/>
      <c r="F492" s="21">
        <v>411000</v>
      </c>
      <c r="G492" s="22">
        <v>369000</v>
      </c>
      <c r="H492" s="6">
        <v>329000</v>
      </c>
      <c r="I492" s="88">
        <v>88</v>
      </c>
      <c r="J492" s="82">
        <v>70</v>
      </c>
      <c r="K492" s="103">
        <v>10</v>
      </c>
      <c r="L492" s="103">
        <v>10</v>
      </c>
      <c r="M492" s="114">
        <v>0</v>
      </c>
      <c r="N492" s="115"/>
      <c r="O492" s="85">
        <v>0</v>
      </c>
    </row>
    <row r="493" spans="2:15" x14ac:dyDescent="0.25">
      <c r="B493" s="110" t="s">
        <v>448</v>
      </c>
      <c r="C493" s="111"/>
      <c r="D493" s="112" t="s">
        <v>449</v>
      </c>
      <c r="E493" s="113"/>
      <c r="F493" s="23">
        <v>249800</v>
      </c>
      <c r="G493" s="24">
        <v>224800</v>
      </c>
      <c r="H493" s="7">
        <v>224800</v>
      </c>
      <c r="I493" s="88">
        <v>83</v>
      </c>
      <c r="J493" s="82">
        <v>80</v>
      </c>
      <c r="K493" s="103">
        <v>10</v>
      </c>
      <c r="L493" s="103">
        <v>10</v>
      </c>
      <c r="M493" s="114">
        <v>0</v>
      </c>
      <c r="N493" s="115"/>
      <c r="O493" s="85">
        <v>0</v>
      </c>
    </row>
    <row r="494" spans="2:15" x14ac:dyDescent="0.25">
      <c r="B494" s="125" t="s">
        <v>27</v>
      </c>
      <c r="C494" s="126"/>
      <c r="D494" s="126"/>
      <c r="E494" s="126"/>
      <c r="F494" s="18">
        <f>SUM(F493)</f>
        <v>249800</v>
      </c>
      <c r="G494" s="18">
        <f t="shared" ref="G494:H494" si="139">SUM(G493)</f>
        <v>224800</v>
      </c>
      <c r="H494" s="18">
        <f t="shared" si="139"/>
        <v>224800</v>
      </c>
      <c r="I494" s="95" t="s">
        <v>14</v>
      </c>
      <c r="J494" s="86" t="s">
        <v>14</v>
      </c>
      <c r="K494" s="87" t="s">
        <v>14</v>
      </c>
      <c r="L494" s="87" t="s">
        <v>14</v>
      </c>
      <c r="M494" s="127" t="s">
        <v>14</v>
      </c>
      <c r="N494" s="128"/>
      <c r="O494" s="1" t="s">
        <v>14</v>
      </c>
    </row>
    <row r="495" spans="2:15" x14ac:dyDescent="0.25">
      <c r="B495" s="130" t="s">
        <v>28</v>
      </c>
      <c r="C495" s="118"/>
      <c r="D495" s="118"/>
      <c r="E495" s="118"/>
      <c r="F495" s="28">
        <f>F492</f>
        <v>411000</v>
      </c>
      <c r="G495" s="28">
        <f t="shared" ref="G495:H495" si="140">G492</f>
        <v>369000</v>
      </c>
      <c r="H495" s="28">
        <f t="shared" si="140"/>
        <v>329000</v>
      </c>
      <c r="I495" s="95" t="s">
        <v>14</v>
      </c>
      <c r="J495" s="87" t="s">
        <v>14</v>
      </c>
      <c r="K495" s="87" t="s">
        <v>14</v>
      </c>
      <c r="L495" s="87" t="s">
        <v>14</v>
      </c>
      <c r="M495" s="127" t="s">
        <v>14</v>
      </c>
      <c r="N495" s="128"/>
      <c r="O495" s="1" t="s">
        <v>14</v>
      </c>
    </row>
    <row r="496" spans="2:15" x14ac:dyDescent="0.25">
      <c r="B496" s="137" t="s">
        <v>450</v>
      </c>
      <c r="C496" s="138"/>
      <c r="D496" s="138"/>
      <c r="E496" s="138"/>
      <c r="F496" s="50">
        <f>SUM(F494:F495)</f>
        <v>660800</v>
      </c>
      <c r="G496" s="50">
        <f t="shared" ref="G496:H496" si="141">SUM(G494:G495)</f>
        <v>593800</v>
      </c>
      <c r="H496" s="50">
        <f t="shared" si="141"/>
        <v>553800</v>
      </c>
      <c r="I496" s="95" t="s">
        <v>14</v>
      </c>
      <c r="J496" s="87" t="s">
        <v>14</v>
      </c>
      <c r="K496" s="87" t="s">
        <v>14</v>
      </c>
      <c r="L496" s="87" t="s">
        <v>14</v>
      </c>
      <c r="M496" s="127" t="s">
        <v>14</v>
      </c>
      <c r="N496" s="128"/>
      <c r="O496" s="1" t="s">
        <v>14</v>
      </c>
    </row>
    <row r="497" spans="2:15" ht="17.100000000000001" customHeight="1" x14ac:dyDescent="0.25">
      <c r="B497" s="120" t="s">
        <v>451</v>
      </c>
      <c r="C497" s="117"/>
      <c r="D497" s="117"/>
      <c r="E497" s="117"/>
      <c r="F497" s="118"/>
      <c r="G497" s="118"/>
      <c r="H497" s="129"/>
      <c r="I497" s="117"/>
      <c r="J497" s="117"/>
      <c r="K497" s="117"/>
      <c r="L497" s="117"/>
      <c r="M497" s="117"/>
      <c r="N497" s="117"/>
      <c r="O497" s="119"/>
    </row>
    <row r="498" spans="2:15" x14ac:dyDescent="0.25">
      <c r="B498" s="110" t="s">
        <v>452</v>
      </c>
      <c r="C498" s="111"/>
      <c r="D498" s="112" t="s">
        <v>453</v>
      </c>
      <c r="E498" s="113"/>
      <c r="F498" s="11">
        <v>919552</v>
      </c>
      <c r="G498" s="12">
        <v>827596</v>
      </c>
      <c r="H498" s="4">
        <v>0</v>
      </c>
      <c r="I498" s="88">
        <v>64</v>
      </c>
      <c r="J498" s="82">
        <v>35</v>
      </c>
      <c r="K498" s="103">
        <v>10</v>
      </c>
      <c r="L498" s="103">
        <v>10</v>
      </c>
      <c r="M498" s="114">
        <v>0</v>
      </c>
      <c r="N498" s="115"/>
      <c r="O498" s="85">
        <v>0</v>
      </c>
    </row>
    <row r="499" spans="2:15" x14ac:dyDescent="0.25">
      <c r="B499" s="125" t="s">
        <v>27</v>
      </c>
      <c r="C499" s="126"/>
      <c r="D499" s="126"/>
      <c r="E499" s="126"/>
      <c r="F499" s="17">
        <f>SUM(F498)</f>
        <v>919552</v>
      </c>
      <c r="G499" s="17">
        <f t="shared" ref="G499:H499" si="142">SUM(G498)</f>
        <v>827596</v>
      </c>
      <c r="H499" s="18">
        <f t="shared" si="142"/>
        <v>0</v>
      </c>
      <c r="I499" s="95" t="s">
        <v>14</v>
      </c>
      <c r="J499" s="86" t="s">
        <v>14</v>
      </c>
      <c r="K499" s="87" t="s">
        <v>14</v>
      </c>
      <c r="L499" s="87" t="s">
        <v>14</v>
      </c>
      <c r="M499" s="127" t="s">
        <v>14</v>
      </c>
      <c r="N499" s="128"/>
      <c r="O499" s="1" t="s">
        <v>14</v>
      </c>
    </row>
    <row r="500" spans="2:15" x14ac:dyDescent="0.25">
      <c r="B500" s="130" t="s">
        <v>28</v>
      </c>
      <c r="C500" s="118"/>
      <c r="D500" s="118"/>
      <c r="E500" s="118"/>
      <c r="F500" s="25">
        <v>0</v>
      </c>
      <c r="G500" s="25">
        <v>0</v>
      </c>
      <c r="H500" s="28">
        <v>0</v>
      </c>
      <c r="I500" s="95" t="s">
        <v>14</v>
      </c>
      <c r="J500" s="87" t="s">
        <v>14</v>
      </c>
      <c r="K500" s="87" t="s">
        <v>14</v>
      </c>
      <c r="L500" s="87" t="s">
        <v>14</v>
      </c>
      <c r="M500" s="127" t="s">
        <v>14</v>
      </c>
      <c r="N500" s="128"/>
      <c r="O500" s="1" t="s">
        <v>14</v>
      </c>
    </row>
    <row r="501" spans="2:15" x14ac:dyDescent="0.25">
      <c r="B501" s="137" t="s">
        <v>454</v>
      </c>
      <c r="C501" s="138"/>
      <c r="D501" s="138"/>
      <c r="E501" s="138"/>
      <c r="F501" s="51">
        <f>SUM(F499:F500)</f>
        <v>919552</v>
      </c>
      <c r="G501" s="51">
        <f t="shared" ref="G501:H501" si="143">SUM(G499:G500)</f>
        <v>827596</v>
      </c>
      <c r="H501" s="50">
        <f t="shared" si="143"/>
        <v>0</v>
      </c>
      <c r="I501" s="95" t="s">
        <v>14</v>
      </c>
      <c r="J501" s="87" t="s">
        <v>14</v>
      </c>
      <c r="K501" s="87" t="s">
        <v>14</v>
      </c>
      <c r="L501" s="87" t="s">
        <v>14</v>
      </c>
      <c r="M501" s="127" t="s">
        <v>14</v>
      </c>
      <c r="N501" s="128"/>
      <c r="O501" s="1" t="s">
        <v>14</v>
      </c>
    </row>
    <row r="502" spans="2:15" ht="17.100000000000001" customHeight="1" x14ac:dyDescent="0.25">
      <c r="B502" s="120" t="s">
        <v>455</v>
      </c>
      <c r="C502" s="117"/>
      <c r="D502" s="117"/>
      <c r="E502" s="117"/>
      <c r="F502" s="117"/>
      <c r="G502" s="117"/>
      <c r="H502" s="129"/>
      <c r="I502" s="117"/>
      <c r="J502" s="117"/>
      <c r="K502" s="117"/>
      <c r="L502" s="117"/>
      <c r="M502" s="117"/>
      <c r="N502" s="117"/>
      <c r="O502" s="119"/>
    </row>
    <row r="503" spans="2:15" x14ac:dyDescent="0.25">
      <c r="B503" s="110" t="s">
        <v>456</v>
      </c>
      <c r="C503" s="111"/>
      <c r="D503" s="112" t="s">
        <v>457</v>
      </c>
      <c r="E503" s="113"/>
      <c r="F503" s="11">
        <v>1379480</v>
      </c>
      <c r="G503" s="12">
        <v>1000000</v>
      </c>
      <c r="H503" s="4">
        <v>0</v>
      </c>
      <c r="I503" s="88">
        <v>57</v>
      </c>
      <c r="J503" s="82">
        <v>45</v>
      </c>
      <c r="K503" s="103">
        <v>10</v>
      </c>
      <c r="L503" s="103">
        <v>10</v>
      </c>
      <c r="M503" s="114">
        <v>0</v>
      </c>
      <c r="N503" s="115"/>
      <c r="O503" s="85">
        <v>0</v>
      </c>
    </row>
    <row r="504" spans="2:15" x14ac:dyDescent="0.25">
      <c r="B504" s="125" t="s">
        <v>27</v>
      </c>
      <c r="C504" s="126"/>
      <c r="D504" s="126"/>
      <c r="E504" s="126"/>
      <c r="F504" s="17">
        <f>SUM(F503)</f>
        <v>1379480</v>
      </c>
      <c r="G504" s="17">
        <f t="shared" ref="G504:H504" si="144">SUM(G503)</f>
        <v>1000000</v>
      </c>
      <c r="H504" s="18">
        <f t="shared" si="144"/>
        <v>0</v>
      </c>
      <c r="I504" s="95" t="s">
        <v>14</v>
      </c>
      <c r="J504" s="86" t="s">
        <v>14</v>
      </c>
      <c r="K504" s="87" t="s">
        <v>14</v>
      </c>
      <c r="L504" s="87" t="s">
        <v>14</v>
      </c>
      <c r="M504" s="127" t="s">
        <v>14</v>
      </c>
      <c r="N504" s="128"/>
      <c r="O504" s="1" t="s">
        <v>14</v>
      </c>
    </row>
    <row r="505" spans="2:15" x14ac:dyDescent="0.25">
      <c r="B505" s="130" t="s">
        <v>28</v>
      </c>
      <c r="C505" s="118"/>
      <c r="D505" s="118"/>
      <c r="E505" s="118"/>
      <c r="F505" s="25">
        <v>0</v>
      </c>
      <c r="G505" s="25">
        <v>0</v>
      </c>
      <c r="H505" s="28">
        <v>0</v>
      </c>
      <c r="I505" s="95" t="s">
        <v>14</v>
      </c>
      <c r="J505" s="87" t="s">
        <v>14</v>
      </c>
      <c r="K505" s="87" t="s">
        <v>14</v>
      </c>
      <c r="L505" s="87" t="s">
        <v>14</v>
      </c>
      <c r="M505" s="127" t="s">
        <v>14</v>
      </c>
      <c r="N505" s="128"/>
      <c r="O505" s="1" t="s">
        <v>14</v>
      </c>
    </row>
    <row r="506" spans="2:15" x14ac:dyDescent="0.25">
      <c r="B506" s="137" t="s">
        <v>458</v>
      </c>
      <c r="C506" s="138"/>
      <c r="D506" s="138"/>
      <c r="E506" s="138"/>
      <c r="F506" s="51">
        <f>SUM(F504:F505)</f>
        <v>1379480</v>
      </c>
      <c r="G506" s="51">
        <f t="shared" ref="G506:H506" si="145">SUM(G504:G505)</f>
        <v>1000000</v>
      </c>
      <c r="H506" s="50">
        <f t="shared" si="145"/>
        <v>0</v>
      </c>
      <c r="I506" s="95" t="s">
        <v>14</v>
      </c>
      <c r="J506" s="87" t="s">
        <v>14</v>
      </c>
      <c r="K506" s="87" t="s">
        <v>14</v>
      </c>
      <c r="L506" s="87" t="s">
        <v>14</v>
      </c>
      <c r="M506" s="127" t="s">
        <v>14</v>
      </c>
      <c r="N506" s="128"/>
      <c r="O506" s="1" t="s">
        <v>14</v>
      </c>
    </row>
    <row r="507" spans="2:15" ht="17.100000000000001" customHeight="1" x14ac:dyDescent="0.25">
      <c r="B507" s="120" t="s">
        <v>459</v>
      </c>
      <c r="C507" s="117"/>
      <c r="D507" s="117"/>
      <c r="E507" s="117"/>
      <c r="F507" s="117"/>
      <c r="G507" s="117"/>
      <c r="H507" s="129"/>
      <c r="I507" s="117"/>
      <c r="J507" s="117"/>
      <c r="K507" s="117"/>
      <c r="L507" s="117"/>
      <c r="M507" s="117"/>
      <c r="N507" s="117"/>
      <c r="O507" s="119"/>
    </row>
    <row r="508" spans="2:15" x14ac:dyDescent="0.25">
      <c r="B508" s="142" t="s">
        <v>460</v>
      </c>
      <c r="C508" s="143"/>
      <c r="D508" s="144" t="s">
        <v>461</v>
      </c>
      <c r="E508" s="145"/>
      <c r="F508" s="13">
        <v>400000</v>
      </c>
      <c r="G508" s="14">
        <v>350000</v>
      </c>
      <c r="H508" s="4">
        <v>350000</v>
      </c>
      <c r="I508" s="88">
        <v>69</v>
      </c>
      <c r="J508" s="82">
        <v>70</v>
      </c>
      <c r="K508" s="103">
        <v>10</v>
      </c>
      <c r="L508" s="103">
        <v>10</v>
      </c>
      <c r="M508" s="114">
        <v>0</v>
      </c>
      <c r="N508" s="115"/>
      <c r="O508" s="85">
        <v>0</v>
      </c>
    </row>
    <row r="509" spans="2:15" x14ac:dyDescent="0.25">
      <c r="B509" s="125" t="s">
        <v>27</v>
      </c>
      <c r="C509" s="126"/>
      <c r="D509" s="126"/>
      <c r="E509" s="126"/>
      <c r="F509" s="17">
        <f>SUM(F508)</f>
        <v>400000</v>
      </c>
      <c r="G509" s="17">
        <f t="shared" ref="G509:H509" si="146">SUM(G508)</f>
        <v>350000</v>
      </c>
      <c r="H509" s="18">
        <f t="shared" si="146"/>
        <v>350000</v>
      </c>
      <c r="I509" s="95" t="s">
        <v>14</v>
      </c>
      <c r="J509" s="86" t="s">
        <v>14</v>
      </c>
      <c r="K509" s="87" t="s">
        <v>14</v>
      </c>
      <c r="L509" s="87" t="s">
        <v>14</v>
      </c>
      <c r="M509" s="127" t="s">
        <v>14</v>
      </c>
      <c r="N509" s="128"/>
      <c r="O509" s="1" t="s">
        <v>14</v>
      </c>
    </row>
    <row r="510" spans="2:15" x14ac:dyDescent="0.25">
      <c r="B510" s="130" t="s">
        <v>28</v>
      </c>
      <c r="C510" s="118"/>
      <c r="D510" s="118"/>
      <c r="E510" s="118"/>
      <c r="F510" s="25">
        <v>0</v>
      </c>
      <c r="G510" s="25">
        <v>0</v>
      </c>
      <c r="H510" s="28">
        <v>0</v>
      </c>
      <c r="I510" s="95" t="s">
        <v>14</v>
      </c>
      <c r="J510" s="87" t="s">
        <v>14</v>
      </c>
      <c r="K510" s="87" t="s">
        <v>14</v>
      </c>
      <c r="L510" s="87" t="s">
        <v>14</v>
      </c>
      <c r="M510" s="127" t="s">
        <v>14</v>
      </c>
      <c r="N510" s="128"/>
      <c r="O510" s="1" t="s">
        <v>14</v>
      </c>
    </row>
    <row r="511" spans="2:15" x14ac:dyDescent="0.25">
      <c r="B511" s="137" t="s">
        <v>462</v>
      </c>
      <c r="C511" s="138"/>
      <c r="D511" s="138"/>
      <c r="E511" s="138"/>
      <c r="F511" s="51">
        <f>SUM(F509:F510)</f>
        <v>400000</v>
      </c>
      <c r="G511" s="51">
        <f t="shared" ref="G511:H511" si="147">SUM(G509:G510)</f>
        <v>350000</v>
      </c>
      <c r="H511" s="50">
        <f t="shared" si="147"/>
        <v>350000</v>
      </c>
      <c r="I511" s="95" t="s">
        <v>14</v>
      </c>
      <c r="J511" s="87" t="s">
        <v>14</v>
      </c>
      <c r="K511" s="87" t="s">
        <v>14</v>
      </c>
      <c r="L511" s="87" t="s">
        <v>14</v>
      </c>
      <c r="M511" s="127" t="s">
        <v>14</v>
      </c>
      <c r="N511" s="128"/>
      <c r="O511" s="1" t="s">
        <v>14</v>
      </c>
    </row>
    <row r="512" spans="2:15" ht="17.100000000000001" customHeight="1" x14ac:dyDescent="0.25">
      <c r="B512" s="120" t="s">
        <v>463</v>
      </c>
      <c r="C512" s="117"/>
      <c r="D512" s="117"/>
      <c r="E512" s="117"/>
      <c r="F512" s="117"/>
      <c r="G512" s="117"/>
      <c r="H512" s="129"/>
      <c r="I512" s="117"/>
      <c r="J512" s="117"/>
      <c r="K512" s="117"/>
      <c r="L512" s="117"/>
      <c r="M512" s="117"/>
      <c r="N512" s="117"/>
      <c r="O512" s="119"/>
    </row>
    <row r="513" spans="2:15" x14ac:dyDescent="0.25">
      <c r="B513" s="142" t="s">
        <v>464</v>
      </c>
      <c r="C513" s="143"/>
      <c r="D513" s="144" t="s">
        <v>465</v>
      </c>
      <c r="E513" s="145"/>
      <c r="F513" s="23">
        <v>400000</v>
      </c>
      <c r="G513" s="24">
        <v>350000</v>
      </c>
      <c r="H513" s="7">
        <v>0</v>
      </c>
      <c r="I513" s="88">
        <v>55</v>
      </c>
      <c r="J513" s="82">
        <v>45</v>
      </c>
      <c r="K513" s="103">
        <v>10</v>
      </c>
      <c r="L513" s="103">
        <v>10</v>
      </c>
      <c r="M513" s="114">
        <v>0</v>
      </c>
      <c r="N513" s="115"/>
      <c r="O513" s="85">
        <v>0</v>
      </c>
    </row>
    <row r="514" spans="2:15" x14ac:dyDescent="0.25">
      <c r="B514" s="125" t="s">
        <v>27</v>
      </c>
      <c r="C514" s="126"/>
      <c r="D514" s="126"/>
      <c r="E514" s="126"/>
      <c r="F514" s="18">
        <f>SUM(F513)</f>
        <v>400000</v>
      </c>
      <c r="G514" s="18">
        <f t="shared" ref="G514:H514" si="148">SUM(G513)</f>
        <v>350000</v>
      </c>
      <c r="H514" s="18">
        <f t="shared" si="148"/>
        <v>0</v>
      </c>
      <c r="I514" s="95" t="s">
        <v>14</v>
      </c>
      <c r="J514" s="86" t="s">
        <v>14</v>
      </c>
      <c r="K514" s="87" t="s">
        <v>14</v>
      </c>
      <c r="L514" s="87" t="s">
        <v>14</v>
      </c>
      <c r="M514" s="127" t="s">
        <v>14</v>
      </c>
      <c r="N514" s="128"/>
      <c r="O514" s="1" t="s">
        <v>14</v>
      </c>
    </row>
    <row r="515" spans="2:15" x14ac:dyDescent="0.25">
      <c r="B515" s="130" t="s">
        <v>28</v>
      </c>
      <c r="C515" s="118"/>
      <c r="D515" s="118"/>
      <c r="E515" s="118"/>
      <c r="F515" s="28">
        <v>0</v>
      </c>
      <c r="G515" s="28">
        <v>0</v>
      </c>
      <c r="H515" s="28">
        <v>0</v>
      </c>
      <c r="I515" s="95" t="s">
        <v>14</v>
      </c>
      <c r="J515" s="87" t="s">
        <v>14</v>
      </c>
      <c r="K515" s="87" t="s">
        <v>14</v>
      </c>
      <c r="L515" s="87" t="s">
        <v>14</v>
      </c>
      <c r="M515" s="127" t="s">
        <v>14</v>
      </c>
      <c r="N515" s="128"/>
      <c r="O515" s="1" t="s">
        <v>14</v>
      </c>
    </row>
    <row r="516" spans="2:15" x14ac:dyDescent="0.25">
      <c r="B516" s="137" t="s">
        <v>466</v>
      </c>
      <c r="C516" s="138"/>
      <c r="D516" s="138"/>
      <c r="E516" s="138"/>
      <c r="F516" s="50">
        <f>SUM(F514:F515)</f>
        <v>400000</v>
      </c>
      <c r="G516" s="50">
        <f t="shared" ref="G516:H516" si="149">SUM(G514:G515)</f>
        <v>350000</v>
      </c>
      <c r="H516" s="50">
        <f t="shared" si="149"/>
        <v>0</v>
      </c>
      <c r="I516" s="95" t="s">
        <v>14</v>
      </c>
      <c r="J516" s="87" t="s">
        <v>14</v>
      </c>
      <c r="K516" s="87" t="s">
        <v>14</v>
      </c>
      <c r="L516" s="87" t="s">
        <v>14</v>
      </c>
      <c r="M516" s="127" t="s">
        <v>14</v>
      </c>
      <c r="N516" s="128"/>
      <c r="O516" s="1" t="s">
        <v>14</v>
      </c>
    </row>
    <row r="517" spans="2:15" ht="17.100000000000001" customHeight="1" x14ac:dyDescent="0.25">
      <c r="B517" s="120" t="s">
        <v>467</v>
      </c>
      <c r="C517" s="117"/>
      <c r="D517" s="117"/>
      <c r="E517" s="117"/>
      <c r="F517" s="118"/>
      <c r="G517" s="118"/>
      <c r="H517" s="129"/>
      <c r="I517" s="121"/>
      <c r="J517" s="117"/>
      <c r="K517" s="117"/>
      <c r="L517" s="117"/>
      <c r="M517" s="117"/>
      <c r="N517" s="117"/>
      <c r="O517" s="119"/>
    </row>
    <row r="518" spans="2:15" x14ac:dyDescent="0.25">
      <c r="B518" s="131" t="s">
        <v>468</v>
      </c>
      <c r="C518" s="118"/>
      <c r="D518" s="132" t="s">
        <v>469</v>
      </c>
      <c r="E518" s="115"/>
      <c r="F518" s="26">
        <v>182000</v>
      </c>
      <c r="G518" s="27">
        <v>96000</v>
      </c>
      <c r="H518" s="6">
        <v>96000</v>
      </c>
      <c r="I518" s="94">
        <v>110</v>
      </c>
      <c r="J518" s="88">
        <v>95</v>
      </c>
      <c r="K518" s="103">
        <v>10</v>
      </c>
      <c r="L518" s="103">
        <v>10</v>
      </c>
      <c r="M518" s="114">
        <v>0</v>
      </c>
      <c r="N518" s="115"/>
      <c r="O518" s="85">
        <v>0</v>
      </c>
    </row>
    <row r="519" spans="2:15" x14ac:dyDescent="0.25">
      <c r="B519" s="131" t="s">
        <v>470</v>
      </c>
      <c r="C519" s="118"/>
      <c r="D519" s="132" t="s">
        <v>471</v>
      </c>
      <c r="E519" s="115"/>
      <c r="F519" s="26">
        <v>71000</v>
      </c>
      <c r="G519" s="27">
        <v>43000</v>
      </c>
      <c r="H519" s="6">
        <v>43000</v>
      </c>
      <c r="I519" s="94">
        <v>104</v>
      </c>
      <c r="J519" s="88">
        <v>85</v>
      </c>
      <c r="K519" s="103">
        <v>10</v>
      </c>
      <c r="L519" s="103">
        <v>10</v>
      </c>
      <c r="M519" s="114">
        <v>0</v>
      </c>
      <c r="N519" s="115"/>
      <c r="O519" s="85">
        <v>0</v>
      </c>
    </row>
    <row r="520" spans="2:15" x14ac:dyDescent="0.25">
      <c r="B520" s="131" t="s">
        <v>472</v>
      </c>
      <c r="C520" s="118"/>
      <c r="D520" s="132" t="s">
        <v>473</v>
      </c>
      <c r="E520" s="115"/>
      <c r="F520" s="26">
        <v>135400</v>
      </c>
      <c r="G520" s="27">
        <v>90000</v>
      </c>
      <c r="H520" s="6">
        <v>0</v>
      </c>
      <c r="I520" s="94">
        <v>99</v>
      </c>
      <c r="J520" s="88">
        <v>80</v>
      </c>
      <c r="K520" s="103">
        <v>10</v>
      </c>
      <c r="L520" s="103">
        <v>10</v>
      </c>
      <c r="M520" s="114">
        <v>0</v>
      </c>
      <c r="N520" s="115"/>
      <c r="O520" s="85">
        <v>0</v>
      </c>
    </row>
    <row r="521" spans="2:15" x14ac:dyDescent="0.25">
      <c r="B521" s="125" t="s">
        <v>27</v>
      </c>
      <c r="C521" s="126"/>
      <c r="D521" s="126"/>
      <c r="E521" s="126"/>
      <c r="F521" s="17">
        <v>0</v>
      </c>
      <c r="G521" s="17">
        <v>0</v>
      </c>
      <c r="H521" s="18">
        <v>0</v>
      </c>
      <c r="I521" s="95" t="s">
        <v>14</v>
      </c>
      <c r="J521" s="86" t="s">
        <v>14</v>
      </c>
      <c r="K521" s="87" t="s">
        <v>14</v>
      </c>
      <c r="L521" s="87" t="s">
        <v>14</v>
      </c>
      <c r="M521" s="127" t="s">
        <v>14</v>
      </c>
      <c r="N521" s="128"/>
      <c r="O521" s="1" t="s">
        <v>14</v>
      </c>
    </row>
    <row r="522" spans="2:15" x14ac:dyDescent="0.25">
      <c r="B522" s="130" t="s">
        <v>28</v>
      </c>
      <c r="C522" s="118"/>
      <c r="D522" s="118"/>
      <c r="E522" s="118"/>
      <c r="F522" s="25">
        <f>SUM(F518:F520)</f>
        <v>388400</v>
      </c>
      <c r="G522" s="25">
        <f t="shared" ref="G522:H522" si="150">SUM(G518:G520)</f>
        <v>229000</v>
      </c>
      <c r="H522" s="28">
        <f t="shared" si="150"/>
        <v>139000</v>
      </c>
      <c r="I522" s="95" t="s">
        <v>14</v>
      </c>
      <c r="J522" s="87" t="s">
        <v>14</v>
      </c>
      <c r="K522" s="87" t="s">
        <v>14</v>
      </c>
      <c r="L522" s="87" t="s">
        <v>14</v>
      </c>
      <c r="M522" s="127" t="s">
        <v>14</v>
      </c>
      <c r="N522" s="128"/>
      <c r="O522" s="1" t="s">
        <v>14</v>
      </c>
    </row>
    <row r="523" spans="2:15" x14ac:dyDescent="0.25">
      <c r="B523" s="137" t="s">
        <v>474</v>
      </c>
      <c r="C523" s="138"/>
      <c r="D523" s="138"/>
      <c r="E523" s="138"/>
      <c r="F523" s="51">
        <f>SUM(F521:F522)</f>
        <v>388400</v>
      </c>
      <c r="G523" s="51">
        <f t="shared" ref="G523:H523" si="151">SUM(G521:G522)</f>
        <v>229000</v>
      </c>
      <c r="H523" s="50">
        <f t="shared" si="151"/>
        <v>139000</v>
      </c>
      <c r="I523" s="95" t="s">
        <v>14</v>
      </c>
      <c r="J523" s="87" t="s">
        <v>14</v>
      </c>
      <c r="K523" s="87" t="s">
        <v>14</v>
      </c>
      <c r="L523" s="87" t="s">
        <v>14</v>
      </c>
      <c r="M523" s="127" t="s">
        <v>14</v>
      </c>
      <c r="N523" s="128"/>
      <c r="O523" s="1" t="s">
        <v>14</v>
      </c>
    </row>
    <row r="524" spans="2:15" ht="17.100000000000001" customHeight="1" x14ac:dyDescent="0.25">
      <c r="B524" s="120" t="s">
        <v>475</v>
      </c>
      <c r="C524" s="117"/>
      <c r="D524" s="117"/>
      <c r="E524" s="117"/>
      <c r="F524" s="117"/>
      <c r="G524" s="117"/>
      <c r="H524" s="129"/>
      <c r="I524" s="117"/>
      <c r="J524" s="117"/>
      <c r="K524" s="117"/>
      <c r="L524" s="117"/>
      <c r="M524" s="117"/>
      <c r="N524" s="117"/>
      <c r="O524" s="119"/>
    </row>
    <row r="525" spans="2:15" x14ac:dyDescent="0.25">
      <c r="B525" s="142" t="s">
        <v>476</v>
      </c>
      <c r="C525" s="143"/>
      <c r="D525" s="144" t="s">
        <v>477</v>
      </c>
      <c r="E525" s="145"/>
      <c r="F525" s="11">
        <v>412610</v>
      </c>
      <c r="G525" s="12">
        <v>350000</v>
      </c>
      <c r="H525" s="4">
        <v>0</v>
      </c>
      <c r="I525" s="88">
        <v>63</v>
      </c>
      <c r="J525" s="82">
        <v>40</v>
      </c>
      <c r="K525" s="103">
        <v>10</v>
      </c>
      <c r="L525" s="103">
        <v>10</v>
      </c>
      <c r="M525" s="114">
        <v>0</v>
      </c>
      <c r="N525" s="115"/>
      <c r="O525" s="85">
        <v>0</v>
      </c>
    </row>
    <row r="526" spans="2:15" x14ac:dyDescent="0.25">
      <c r="B526" s="125" t="s">
        <v>27</v>
      </c>
      <c r="C526" s="126"/>
      <c r="D526" s="126"/>
      <c r="E526" s="126"/>
      <c r="F526" s="17">
        <f>SUM(F525)</f>
        <v>412610</v>
      </c>
      <c r="G526" s="17">
        <f t="shared" ref="G526:H526" si="152">SUM(G525)</f>
        <v>350000</v>
      </c>
      <c r="H526" s="18">
        <f t="shared" si="152"/>
        <v>0</v>
      </c>
      <c r="I526" s="95" t="s">
        <v>14</v>
      </c>
      <c r="J526" s="86" t="s">
        <v>14</v>
      </c>
      <c r="K526" s="87" t="s">
        <v>14</v>
      </c>
      <c r="L526" s="87" t="s">
        <v>14</v>
      </c>
      <c r="M526" s="127" t="s">
        <v>14</v>
      </c>
      <c r="N526" s="128"/>
      <c r="O526" s="1" t="s">
        <v>14</v>
      </c>
    </row>
    <row r="527" spans="2:15" x14ac:dyDescent="0.25">
      <c r="B527" s="130" t="s">
        <v>28</v>
      </c>
      <c r="C527" s="118"/>
      <c r="D527" s="118"/>
      <c r="E527" s="118"/>
      <c r="F527" s="25">
        <v>0</v>
      </c>
      <c r="G527" s="25">
        <v>0</v>
      </c>
      <c r="H527" s="28">
        <v>0</v>
      </c>
      <c r="I527" s="95" t="s">
        <v>14</v>
      </c>
      <c r="J527" s="87" t="s">
        <v>14</v>
      </c>
      <c r="K527" s="87" t="s">
        <v>14</v>
      </c>
      <c r="L527" s="87" t="s">
        <v>14</v>
      </c>
      <c r="M527" s="127" t="s">
        <v>14</v>
      </c>
      <c r="N527" s="128"/>
      <c r="O527" s="1" t="s">
        <v>14</v>
      </c>
    </row>
    <row r="528" spans="2:15" x14ac:dyDescent="0.25">
      <c r="B528" s="137" t="s">
        <v>478</v>
      </c>
      <c r="C528" s="138"/>
      <c r="D528" s="138"/>
      <c r="E528" s="138"/>
      <c r="F528" s="51">
        <f>SUM(F526:F527)</f>
        <v>412610</v>
      </c>
      <c r="G528" s="51">
        <f t="shared" ref="G528:H528" si="153">SUM(G526:G527)</f>
        <v>350000</v>
      </c>
      <c r="H528" s="50">
        <f t="shared" si="153"/>
        <v>0</v>
      </c>
      <c r="I528" s="95" t="s">
        <v>14</v>
      </c>
      <c r="J528" s="87" t="s">
        <v>14</v>
      </c>
      <c r="K528" s="87" t="s">
        <v>14</v>
      </c>
      <c r="L528" s="87" t="s">
        <v>14</v>
      </c>
      <c r="M528" s="127" t="s">
        <v>14</v>
      </c>
      <c r="N528" s="128"/>
      <c r="O528" s="1" t="s">
        <v>14</v>
      </c>
    </row>
    <row r="529" spans="2:15" ht="17.100000000000001" customHeight="1" x14ac:dyDescent="0.25">
      <c r="B529" s="120" t="s">
        <v>479</v>
      </c>
      <c r="C529" s="117"/>
      <c r="D529" s="117"/>
      <c r="E529" s="117"/>
      <c r="F529" s="117"/>
      <c r="G529" s="117"/>
      <c r="H529" s="129"/>
      <c r="I529" s="117"/>
      <c r="J529" s="117"/>
      <c r="K529" s="117"/>
      <c r="L529" s="117"/>
      <c r="M529" s="117"/>
      <c r="N529" s="117"/>
      <c r="O529" s="119"/>
    </row>
    <row r="530" spans="2:15" x14ac:dyDescent="0.25">
      <c r="B530" s="142" t="s">
        <v>480</v>
      </c>
      <c r="C530" s="143"/>
      <c r="D530" s="144" t="s">
        <v>481</v>
      </c>
      <c r="E530" s="145"/>
      <c r="F530" s="19">
        <v>480000</v>
      </c>
      <c r="G530" s="16">
        <v>350000</v>
      </c>
      <c r="H530" s="7">
        <v>350000</v>
      </c>
      <c r="I530" s="88">
        <v>78</v>
      </c>
      <c r="J530" s="82">
        <v>65</v>
      </c>
      <c r="K530" s="103">
        <v>10</v>
      </c>
      <c r="L530" s="103">
        <v>10</v>
      </c>
      <c r="M530" s="114">
        <v>0</v>
      </c>
      <c r="N530" s="115"/>
      <c r="O530" s="85">
        <v>0</v>
      </c>
    </row>
    <row r="531" spans="2:15" x14ac:dyDescent="0.25">
      <c r="B531" s="125" t="s">
        <v>27</v>
      </c>
      <c r="C531" s="126"/>
      <c r="D531" s="126"/>
      <c r="E531" s="126"/>
      <c r="F531" s="18">
        <f>SUM(F530)</f>
        <v>480000</v>
      </c>
      <c r="G531" s="18">
        <f t="shared" ref="G531:H531" si="154">SUM(G530)</f>
        <v>350000</v>
      </c>
      <c r="H531" s="18">
        <f t="shared" si="154"/>
        <v>350000</v>
      </c>
      <c r="I531" s="95" t="s">
        <v>14</v>
      </c>
      <c r="J531" s="86" t="s">
        <v>14</v>
      </c>
      <c r="K531" s="87" t="s">
        <v>14</v>
      </c>
      <c r="L531" s="87" t="s">
        <v>14</v>
      </c>
      <c r="M531" s="127" t="s">
        <v>14</v>
      </c>
      <c r="N531" s="128"/>
      <c r="O531" s="1" t="s">
        <v>14</v>
      </c>
    </row>
    <row r="532" spans="2:15" x14ac:dyDescent="0.25">
      <c r="B532" s="130" t="s">
        <v>28</v>
      </c>
      <c r="C532" s="118"/>
      <c r="D532" s="118"/>
      <c r="E532" s="118"/>
      <c r="F532" s="28">
        <v>0</v>
      </c>
      <c r="G532" s="28">
        <v>0</v>
      </c>
      <c r="H532" s="28">
        <v>0</v>
      </c>
      <c r="I532" s="95" t="s">
        <v>14</v>
      </c>
      <c r="J532" s="87" t="s">
        <v>14</v>
      </c>
      <c r="K532" s="87" t="s">
        <v>14</v>
      </c>
      <c r="L532" s="87" t="s">
        <v>14</v>
      </c>
      <c r="M532" s="127" t="s">
        <v>14</v>
      </c>
      <c r="N532" s="128"/>
      <c r="O532" s="1" t="s">
        <v>14</v>
      </c>
    </row>
    <row r="533" spans="2:15" x14ac:dyDescent="0.25">
      <c r="B533" s="137" t="s">
        <v>482</v>
      </c>
      <c r="C533" s="138"/>
      <c r="D533" s="138"/>
      <c r="E533" s="138"/>
      <c r="F533" s="50">
        <f>SUM(F531:F532)</f>
        <v>480000</v>
      </c>
      <c r="G533" s="50">
        <f t="shared" ref="G533:H533" si="155">SUM(G531:G532)</f>
        <v>350000</v>
      </c>
      <c r="H533" s="50">
        <f t="shared" si="155"/>
        <v>350000</v>
      </c>
      <c r="I533" s="95" t="s">
        <v>14</v>
      </c>
      <c r="J533" s="87" t="s">
        <v>14</v>
      </c>
      <c r="K533" s="87" t="s">
        <v>14</v>
      </c>
      <c r="L533" s="87" t="s">
        <v>14</v>
      </c>
      <c r="M533" s="127" t="s">
        <v>14</v>
      </c>
      <c r="N533" s="128"/>
      <c r="O533" s="1" t="s">
        <v>14</v>
      </c>
    </row>
    <row r="534" spans="2:15" ht="17.100000000000001" customHeight="1" x14ac:dyDescent="0.25">
      <c r="B534" s="120" t="s">
        <v>483</v>
      </c>
      <c r="C534" s="117"/>
      <c r="D534" s="117"/>
      <c r="E534" s="117"/>
      <c r="F534" s="118"/>
      <c r="G534" s="118"/>
      <c r="H534" s="129"/>
      <c r="I534" s="117"/>
      <c r="J534" s="117"/>
      <c r="K534" s="117"/>
      <c r="L534" s="117"/>
      <c r="M534" s="117"/>
      <c r="N534" s="117"/>
      <c r="O534" s="119"/>
    </row>
    <row r="535" spans="2:15" x14ac:dyDescent="0.25">
      <c r="B535" s="142" t="s">
        <v>484</v>
      </c>
      <c r="C535" s="143"/>
      <c r="D535" s="144" t="s">
        <v>485</v>
      </c>
      <c r="E535" s="145"/>
      <c r="F535" s="23">
        <v>1197000</v>
      </c>
      <c r="G535" s="24">
        <v>1000000</v>
      </c>
      <c r="H535" s="7">
        <v>0</v>
      </c>
      <c r="I535" s="88">
        <v>52</v>
      </c>
      <c r="J535" s="82">
        <v>45</v>
      </c>
      <c r="K535" s="103">
        <v>10</v>
      </c>
      <c r="L535" s="103">
        <v>10</v>
      </c>
      <c r="M535" s="114">
        <v>0</v>
      </c>
      <c r="N535" s="115"/>
      <c r="O535" s="85">
        <v>0</v>
      </c>
    </row>
    <row r="536" spans="2:15" x14ac:dyDescent="0.25">
      <c r="B536" s="125" t="s">
        <v>27</v>
      </c>
      <c r="C536" s="126"/>
      <c r="D536" s="126"/>
      <c r="E536" s="126"/>
      <c r="F536" s="18">
        <f>SUM(F535)</f>
        <v>1197000</v>
      </c>
      <c r="G536" s="18">
        <f t="shared" ref="G536:H536" si="156">SUM(G535)</f>
        <v>1000000</v>
      </c>
      <c r="H536" s="18">
        <f t="shared" si="156"/>
        <v>0</v>
      </c>
      <c r="I536" s="95" t="s">
        <v>14</v>
      </c>
      <c r="J536" s="86" t="s">
        <v>14</v>
      </c>
      <c r="K536" s="87" t="s">
        <v>14</v>
      </c>
      <c r="L536" s="87" t="s">
        <v>14</v>
      </c>
      <c r="M536" s="127" t="s">
        <v>14</v>
      </c>
      <c r="N536" s="128"/>
      <c r="O536" s="1" t="s">
        <v>14</v>
      </c>
    </row>
    <row r="537" spans="2:15" x14ac:dyDescent="0.25">
      <c r="B537" s="130" t="s">
        <v>28</v>
      </c>
      <c r="C537" s="118"/>
      <c r="D537" s="118"/>
      <c r="E537" s="118"/>
      <c r="F537" s="28">
        <v>0</v>
      </c>
      <c r="G537" s="28">
        <v>0</v>
      </c>
      <c r="H537" s="28">
        <v>0</v>
      </c>
      <c r="I537" s="95" t="s">
        <v>14</v>
      </c>
      <c r="J537" s="87" t="s">
        <v>14</v>
      </c>
      <c r="K537" s="87" t="s">
        <v>14</v>
      </c>
      <c r="L537" s="87" t="s">
        <v>14</v>
      </c>
      <c r="M537" s="127" t="s">
        <v>14</v>
      </c>
      <c r="N537" s="128"/>
      <c r="O537" s="1" t="s">
        <v>14</v>
      </c>
    </row>
    <row r="538" spans="2:15" x14ac:dyDescent="0.25">
      <c r="B538" s="130" t="s">
        <v>486</v>
      </c>
      <c r="C538" s="118"/>
      <c r="D538" s="118"/>
      <c r="E538" s="118"/>
      <c r="F538" s="28">
        <f>SUM(F536:F537)</f>
        <v>1197000</v>
      </c>
      <c r="G538" s="28">
        <f t="shared" ref="G538:H538" si="157">SUM(G536:G537)</f>
        <v>1000000</v>
      </c>
      <c r="H538" s="28">
        <f t="shared" si="157"/>
        <v>0</v>
      </c>
      <c r="I538" s="95" t="s">
        <v>14</v>
      </c>
      <c r="J538" s="87" t="s">
        <v>14</v>
      </c>
      <c r="K538" s="87" t="s">
        <v>14</v>
      </c>
      <c r="L538" s="87" t="s">
        <v>14</v>
      </c>
      <c r="M538" s="127" t="s">
        <v>14</v>
      </c>
      <c r="N538" s="128"/>
      <c r="O538" s="1" t="s">
        <v>14</v>
      </c>
    </row>
    <row r="539" spans="2:15" x14ac:dyDescent="0.25">
      <c r="B539" s="139" t="s">
        <v>27</v>
      </c>
      <c r="C539" s="140"/>
      <c r="D539" s="140"/>
      <c r="E539" s="140"/>
      <c r="F539" s="20">
        <f>SUM(F464,F469,F475,F480,F488,F494,F499,F504,F509,F514,F521,F526,F531,F536)</f>
        <v>7775497</v>
      </c>
      <c r="G539" s="20">
        <f t="shared" ref="G539:H539" si="158">SUM(G464,G469,G475,G480,G488,G494,G499,G504,G509,G514,G521,G526,G531,G536)</f>
        <v>5706396</v>
      </c>
      <c r="H539" s="54">
        <f t="shared" si="158"/>
        <v>1738800</v>
      </c>
      <c r="I539" s="95" t="s">
        <v>14</v>
      </c>
      <c r="J539" s="87" t="s">
        <v>14</v>
      </c>
      <c r="K539" s="87" t="s">
        <v>14</v>
      </c>
      <c r="L539" s="87" t="s">
        <v>14</v>
      </c>
      <c r="M539" s="127" t="s">
        <v>14</v>
      </c>
      <c r="N539" s="128"/>
      <c r="O539" s="1" t="s">
        <v>14</v>
      </c>
    </row>
    <row r="540" spans="2:15" x14ac:dyDescent="0.25">
      <c r="B540" s="133" t="s">
        <v>28</v>
      </c>
      <c r="C540" s="134"/>
      <c r="D540" s="134"/>
      <c r="E540" s="134"/>
      <c r="F540" s="56">
        <f t="shared" ref="F540:H541" si="159">SUM(F465,F470,F476,F481,F489,F495,F500,F505,F510,F515,F522,F527,F532,F537)</f>
        <v>3722990</v>
      </c>
      <c r="G540" s="56">
        <f t="shared" si="159"/>
        <v>2673120</v>
      </c>
      <c r="H540" s="63">
        <f t="shared" si="159"/>
        <v>1740120</v>
      </c>
      <c r="I540" s="95" t="s">
        <v>14</v>
      </c>
      <c r="J540" s="87" t="s">
        <v>14</v>
      </c>
      <c r="K540" s="87" t="s">
        <v>14</v>
      </c>
      <c r="L540" s="87" t="s">
        <v>14</v>
      </c>
      <c r="M540" s="127" t="s">
        <v>14</v>
      </c>
      <c r="N540" s="128"/>
      <c r="O540" s="1" t="s">
        <v>14</v>
      </c>
    </row>
    <row r="541" spans="2:15" x14ac:dyDescent="0.25">
      <c r="B541" s="135" t="s">
        <v>487</v>
      </c>
      <c r="C541" s="136"/>
      <c r="D541" s="136"/>
      <c r="E541" s="136"/>
      <c r="F541" s="49">
        <f t="shared" si="159"/>
        <v>11498487</v>
      </c>
      <c r="G541" s="49">
        <f t="shared" si="159"/>
        <v>8379516</v>
      </c>
      <c r="H541" s="59">
        <f t="shared" si="159"/>
        <v>3478920</v>
      </c>
      <c r="I541" s="95" t="s">
        <v>14</v>
      </c>
      <c r="J541" s="87" t="s">
        <v>14</v>
      </c>
      <c r="K541" s="87" t="s">
        <v>14</v>
      </c>
      <c r="L541" s="87" t="s">
        <v>14</v>
      </c>
      <c r="M541" s="127" t="s">
        <v>14</v>
      </c>
      <c r="N541" s="128"/>
      <c r="O541" s="1" t="s">
        <v>14</v>
      </c>
    </row>
    <row r="542" spans="2:15" ht="18.600000000000001" customHeight="1" x14ac:dyDescent="0.25">
      <c r="B542" s="116" t="s">
        <v>488</v>
      </c>
      <c r="C542" s="117"/>
      <c r="D542" s="117"/>
      <c r="E542" s="117"/>
      <c r="F542" s="117"/>
      <c r="G542" s="117"/>
      <c r="H542" s="118"/>
      <c r="I542" s="117"/>
      <c r="J542" s="117"/>
      <c r="K542" s="117"/>
      <c r="L542" s="117"/>
      <c r="M542" s="117"/>
      <c r="N542" s="117"/>
      <c r="O542" s="119"/>
    </row>
    <row r="543" spans="2:15" ht="17.100000000000001" customHeight="1" x14ac:dyDescent="0.25">
      <c r="B543" s="120" t="s">
        <v>663</v>
      </c>
      <c r="C543" s="117"/>
      <c r="D543" s="117"/>
      <c r="E543" s="117"/>
      <c r="F543" s="117"/>
      <c r="G543" s="117"/>
      <c r="H543" s="121"/>
      <c r="I543" s="121"/>
      <c r="J543" s="117"/>
      <c r="K543" s="117"/>
      <c r="L543" s="117"/>
      <c r="M543" s="117"/>
      <c r="N543" s="117"/>
      <c r="O543" s="119"/>
    </row>
    <row r="544" spans="2:15" x14ac:dyDescent="0.25">
      <c r="B544" s="131" t="s">
        <v>583</v>
      </c>
      <c r="C544" s="118"/>
      <c r="D544" s="132" t="s">
        <v>584</v>
      </c>
      <c r="E544" s="115"/>
      <c r="F544" s="26">
        <v>118250</v>
      </c>
      <c r="G544" s="27">
        <v>118250</v>
      </c>
      <c r="H544" s="6">
        <v>118250</v>
      </c>
      <c r="I544" s="94">
        <v>80</v>
      </c>
      <c r="J544" s="88">
        <v>80</v>
      </c>
      <c r="K544" s="103">
        <v>10</v>
      </c>
      <c r="L544" s="103">
        <v>10</v>
      </c>
      <c r="M544" s="114">
        <v>0</v>
      </c>
      <c r="N544" s="115"/>
      <c r="O544" s="85">
        <v>0</v>
      </c>
    </row>
    <row r="545" spans="2:15" x14ac:dyDescent="0.25">
      <c r="B545" s="131" t="s">
        <v>585</v>
      </c>
      <c r="C545" s="118"/>
      <c r="D545" s="132" t="s">
        <v>586</v>
      </c>
      <c r="E545" s="115"/>
      <c r="F545" s="26">
        <v>103000</v>
      </c>
      <c r="G545" s="27">
        <v>83000</v>
      </c>
      <c r="H545" s="6">
        <v>83000</v>
      </c>
      <c r="I545" s="94">
        <v>85</v>
      </c>
      <c r="J545" s="88">
        <v>85</v>
      </c>
      <c r="K545" s="103">
        <v>10</v>
      </c>
      <c r="L545" s="103">
        <v>10</v>
      </c>
      <c r="M545" s="114">
        <v>0</v>
      </c>
      <c r="N545" s="115"/>
      <c r="O545" s="85">
        <v>0</v>
      </c>
    </row>
    <row r="546" spans="2:15" x14ac:dyDescent="0.25">
      <c r="B546" s="125" t="s">
        <v>27</v>
      </c>
      <c r="C546" s="126"/>
      <c r="D546" s="126"/>
      <c r="E546" s="126"/>
      <c r="F546" s="17">
        <v>0</v>
      </c>
      <c r="G546" s="17">
        <v>0</v>
      </c>
      <c r="H546" s="18">
        <v>0</v>
      </c>
      <c r="I546" s="95" t="s">
        <v>14</v>
      </c>
      <c r="J546" s="86" t="s">
        <v>14</v>
      </c>
      <c r="K546" s="87" t="s">
        <v>14</v>
      </c>
      <c r="L546" s="87" t="s">
        <v>14</v>
      </c>
      <c r="M546" s="127" t="s">
        <v>14</v>
      </c>
      <c r="N546" s="128"/>
      <c r="O546" s="1" t="s">
        <v>14</v>
      </c>
    </row>
    <row r="547" spans="2:15" x14ac:dyDescent="0.25">
      <c r="B547" s="130" t="s">
        <v>28</v>
      </c>
      <c r="C547" s="118"/>
      <c r="D547" s="118"/>
      <c r="E547" s="118"/>
      <c r="F547" s="25">
        <f>SUM(F544:F545)</f>
        <v>221250</v>
      </c>
      <c r="G547" s="25">
        <f>SUM(G544:G545)</f>
        <v>201250</v>
      </c>
      <c r="H547" s="28">
        <f>SUM(H544:H545)</f>
        <v>201250</v>
      </c>
      <c r="I547" s="95" t="s">
        <v>14</v>
      </c>
      <c r="J547" s="87" t="s">
        <v>14</v>
      </c>
      <c r="K547" s="87" t="s">
        <v>14</v>
      </c>
      <c r="L547" s="87" t="s">
        <v>14</v>
      </c>
      <c r="M547" s="127" t="s">
        <v>14</v>
      </c>
      <c r="N547" s="128"/>
      <c r="O547" s="1" t="s">
        <v>14</v>
      </c>
    </row>
    <row r="548" spans="2:15" x14ac:dyDescent="0.25">
      <c r="B548" s="137" t="s">
        <v>664</v>
      </c>
      <c r="C548" s="138"/>
      <c r="D548" s="138"/>
      <c r="E548" s="138"/>
      <c r="F548" s="51">
        <f>SUM(F546:F547)</f>
        <v>221250</v>
      </c>
      <c r="G548" s="51">
        <f>SUM(G546:G547)</f>
        <v>201250</v>
      </c>
      <c r="H548" s="50">
        <f>SUM(H546:H547)</f>
        <v>201250</v>
      </c>
      <c r="I548" s="95" t="s">
        <v>14</v>
      </c>
      <c r="J548" s="87" t="s">
        <v>14</v>
      </c>
      <c r="K548" s="87" t="s">
        <v>14</v>
      </c>
      <c r="L548" s="87" t="s">
        <v>14</v>
      </c>
      <c r="M548" s="127" t="s">
        <v>14</v>
      </c>
      <c r="N548" s="128"/>
      <c r="O548" s="1" t="s">
        <v>14</v>
      </c>
    </row>
    <row r="549" spans="2:15" ht="17.100000000000001" customHeight="1" x14ac:dyDescent="0.25">
      <c r="B549" s="120" t="s">
        <v>489</v>
      </c>
      <c r="C549" s="117"/>
      <c r="D549" s="117"/>
      <c r="E549" s="117"/>
      <c r="F549" s="117"/>
      <c r="G549" s="117"/>
      <c r="H549" s="129"/>
      <c r="I549" s="117"/>
      <c r="J549" s="117"/>
      <c r="K549" s="117"/>
      <c r="L549" s="117"/>
      <c r="M549" s="117"/>
      <c r="N549" s="117"/>
      <c r="O549" s="119"/>
    </row>
    <row r="550" spans="2:15" x14ac:dyDescent="0.25">
      <c r="B550" s="131" t="s">
        <v>490</v>
      </c>
      <c r="C550" s="118"/>
      <c r="D550" s="132" t="s">
        <v>491</v>
      </c>
      <c r="E550" s="115"/>
      <c r="F550" s="36">
        <v>815292</v>
      </c>
      <c r="G550" s="29">
        <v>815292</v>
      </c>
      <c r="H550" s="8">
        <v>0</v>
      </c>
      <c r="I550" s="88"/>
      <c r="J550" s="82" t="s">
        <v>14</v>
      </c>
      <c r="K550" s="103">
        <v>10</v>
      </c>
      <c r="L550" s="103">
        <v>10</v>
      </c>
      <c r="M550" s="114">
        <v>0</v>
      </c>
      <c r="N550" s="115"/>
      <c r="O550" s="85">
        <v>0</v>
      </c>
    </row>
    <row r="551" spans="2:15" x14ac:dyDescent="0.25">
      <c r="B551" s="125" t="s">
        <v>27</v>
      </c>
      <c r="C551" s="126"/>
      <c r="D551" s="126"/>
      <c r="E551" s="126"/>
      <c r="F551" s="18">
        <v>0</v>
      </c>
      <c r="G551" s="18">
        <v>1</v>
      </c>
      <c r="H551" s="18">
        <v>0</v>
      </c>
      <c r="I551" s="95" t="s">
        <v>14</v>
      </c>
      <c r="J551" s="86" t="s">
        <v>14</v>
      </c>
      <c r="K551" s="87" t="s">
        <v>14</v>
      </c>
      <c r="L551" s="87" t="s">
        <v>14</v>
      </c>
      <c r="M551" s="127" t="s">
        <v>14</v>
      </c>
      <c r="N551" s="128"/>
      <c r="O551" s="1" t="s">
        <v>14</v>
      </c>
    </row>
    <row r="552" spans="2:15" x14ac:dyDescent="0.25">
      <c r="B552" s="130" t="s">
        <v>28</v>
      </c>
      <c r="C552" s="118"/>
      <c r="D552" s="118"/>
      <c r="E552" s="118"/>
      <c r="F552" s="28">
        <f>F550</f>
        <v>815292</v>
      </c>
      <c r="G552" s="28">
        <f t="shared" ref="G552:H552" si="160">G550</f>
        <v>815292</v>
      </c>
      <c r="H552" s="28">
        <f t="shared" si="160"/>
        <v>0</v>
      </c>
      <c r="I552" s="95" t="s">
        <v>14</v>
      </c>
      <c r="J552" s="87" t="s">
        <v>14</v>
      </c>
      <c r="K552" s="87" t="s">
        <v>14</v>
      </c>
      <c r="L552" s="87" t="s">
        <v>14</v>
      </c>
      <c r="M552" s="127" t="s">
        <v>14</v>
      </c>
      <c r="N552" s="128"/>
      <c r="O552" s="1" t="s">
        <v>14</v>
      </c>
    </row>
    <row r="553" spans="2:15" x14ac:dyDescent="0.25">
      <c r="B553" s="137" t="s">
        <v>492</v>
      </c>
      <c r="C553" s="138"/>
      <c r="D553" s="138"/>
      <c r="E553" s="138"/>
      <c r="F553" s="50">
        <f>SUM(F551:F552)</f>
        <v>815292</v>
      </c>
      <c r="G553" s="50">
        <f t="shared" ref="G553:H553" si="161">SUM(G551:G552)</f>
        <v>815293</v>
      </c>
      <c r="H553" s="50">
        <f t="shared" si="161"/>
        <v>0</v>
      </c>
      <c r="I553" s="95" t="s">
        <v>14</v>
      </c>
      <c r="J553" s="87" t="s">
        <v>14</v>
      </c>
      <c r="K553" s="87" t="s">
        <v>14</v>
      </c>
      <c r="L553" s="87" t="s">
        <v>14</v>
      </c>
      <c r="M553" s="127" t="s">
        <v>14</v>
      </c>
      <c r="N553" s="128"/>
      <c r="O553" s="1" t="s">
        <v>14</v>
      </c>
    </row>
    <row r="554" spans="2:15" ht="17.100000000000001" customHeight="1" x14ac:dyDescent="0.25">
      <c r="B554" s="120" t="s">
        <v>493</v>
      </c>
      <c r="C554" s="117"/>
      <c r="D554" s="117"/>
      <c r="E554" s="117"/>
      <c r="F554" s="118"/>
      <c r="G554" s="118"/>
      <c r="H554" s="129"/>
      <c r="I554" s="121"/>
      <c r="J554" s="117"/>
      <c r="K554" s="117"/>
      <c r="L554" s="117"/>
      <c r="M554" s="117"/>
      <c r="N554" s="117"/>
      <c r="O554" s="119"/>
    </row>
    <row r="555" spans="2:15" x14ac:dyDescent="0.25">
      <c r="B555" s="131" t="s">
        <v>494</v>
      </c>
      <c r="C555" s="118"/>
      <c r="D555" s="132" t="s">
        <v>495</v>
      </c>
      <c r="E555" s="115"/>
      <c r="F555" s="26">
        <v>914472</v>
      </c>
      <c r="G555" s="27">
        <v>764000</v>
      </c>
      <c r="H555" s="6">
        <v>764000</v>
      </c>
      <c r="I555" s="94">
        <v>91.7</v>
      </c>
      <c r="J555" s="88">
        <v>95</v>
      </c>
      <c r="K555" s="103">
        <v>10</v>
      </c>
      <c r="L555" s="103">
        <v>10</v>
      </c>
      <c r="M555" s="114">
        <v>0</v>
      </c>
      <c r="N555" s="115"/>
      <c r="O555" s="85">
        <v>0</v>
      </c>
    </row>
    <row r="556" spans="2:15" x14ac:dyDescent="0.25">
      <c r="B556" s="142" t="s">
        <v>496</v>
      </c>
      <c r="C556" s="143"/>
      <c r="D556" s="144" t="s">
        <v>497</v>
      </c>
      <c r="E556" s="145"/>
      <c r="F556" s="19">
        <v>883300</v>
      </c>
      <c r="G556" s="16">
        <v>350000</v>
      </c>
      <c r="H556" s="7">
        <v>350000</v>
      </c>
      <c r="I556" s="94">
        <v>105.5</v>
      </c>
      <c r="J556" s="88">
        <v>110</v>
      </c>
      <c r="K556" s="103">
        <v>10</v>
      </c>
      <c r="L556" s="103">
        <v>10</v>
      </c>
      <c r="M556" s="114">
        <v>0</v>
      </c>
      <c r="N556" s="115"/>
      <c r="O556" s="85">
        <v>0</v>
      </c>
    </row>
    <row r="557" spans="2:15" x14ac:dyDescent="0.25">
      <c r="B557" s="125" t="s">
        <v>27</v>
      </c>
      <c r="C557" s="126"/>
      <c r="D557" s="126"/>
      <c r="E557" s="126"/>
      <c r="F557" s="18">
        <f>SUM(F556)</f>
        <v>883300</v>
      </c>
      <c r="G557" s="18">
        <f t="shared" ref="G557:H557" si="162">SUM(G556)</f>
        <v>350000</v>
      </c>
      <c r="H557" s="18">
        <f t="shared" si="162"/>
        <v>350000</v>
      </c>
      <c r="I557" s="95" t="s">
        <v>14</v>
      </c>
      <c r="J557" s="86" t="s">
        <v>14</v>
      </c>
      <c r="K557" s="87" t="s">
        <v>14</v>
      </c>
      <c r="L557" s="87" t="s">
        <v>14</v>
      </c>
      <c r="M557" s="127" t="s">
        <v>14</v>
      </c>
      <c r="N557" s="128"/>
      <c r="O557" s="1" t="s">
        <v>14</v>
      </c>
    </row>
    <row r="558" spans="2:15" x14ac:dyDescent="0.25">
      <c r="B558" s="130" t="s">
        <v>28</v>
      </c>
      <c r="C558" s="118"/>
      <c r="D558" s="118"/>
      <c r="E558" s="118"/>
      <c r="F558" s="28">
        <f>F555</f>
        <v>914472</v>
      </c>
      <c r="G558" s="28">
        <f t="shared" ref="G558:H558" si="163">G555</f>
        <v>764000</v>
      </c>
      <c r="H558" s="28">
        <f t="shared" si="163"/>
        <v>764000</v>
      </c>
      <c r="I558" s="95" t="s">
        <v>14</v>
      </c>
      <c r="J558" s="87" t="s">
        <v>14</v>
      </c>
      <c r="K558" s="87" t="s">
        <v>14</v>
      </c>
      <c r="L558" s="87" t="s">
        <v>14</v>
      </c>
      <c r="M558" s="127" t="s">
        <v>14</v>
      </c>
      <c r="N558" s="128"/>
      <c r="O558" s="1" t="s">
        <v>14</v>
      </c>
    </row>
    <row r="559" spans="2:15" x14ac:dyDescent="0.25">
      <c r="B559" s="137" t="s">
        <v>498</v>
      </c>
      <c r="C559" s="138"/>
      <c r="D559" s="138"/>
      <c r="E559" s="138"/>
      <c r="F559" s="50">
        <f>SUM(F557:F558)</f>
        <v>1797772</v>
      </c>
      <c r="G559" s="50">
        <f t="shared" ref="G559:H559" si="164">SUM(G557:G558)</f>
        <v>1114000</v>
      </c>
      <c r="H559" s="50">
        <f t="shared" si="164"/>
        <v>1114000</v>
      </c>
      <c r="I559" s="95" t="s">
        <v>14</v>
      </c>
      <c r="J559" s="87" t="s">
        <v>14</v>
      </c>
      <c r="K559" s="87" t="s">
        <v>14</v>
      </c>
      <c r="L559" s="87" t="s">
        <v>14</v>
      </c>
      <c r="M559" s="127" t="s">
        <v>14</v>
      </c>
      <c r="N559" s="128"/>
      <c r="O559" s="1" t="s">
        <v>14</v>
      </c>
    </row>
    <row r="560" spans="2:15" ht="17.100000000000001" customHeight="1" x14ac:dyDescent="0.25">
      <c r="B560" s="120" t="s">
        <v>499</v>
      </c>
      <c r="C560" s="117"/>
      <c r="D560" s="117"/>
      <c r="E560" s="117"/>
      <c r="F560" s="118"/>
      <c r="G560" s="118"/>
      <c r="H560" s="129"/>
      <c r="I560" s="117"/>
      <c r="J560" s="117"/>
      <c r="K560" s="117"/>
      <c r="L560" s="117"/>
      <c r="M560" s="117"/>
      <c r="N560" s="117"/>
      <c r="O560" s="119"/>
    </row>
    <row r="561" spans="2:15" x14ac:dyDescent="0.25">
      <c r="B561" s="131" t="s">
        <v>500</v>
      </c>
      <c r="C561" s="118"/>
      <c r="D561" s="132" t="s">
        <v>501</v>
      </c>
      <c r="E561" s="115"/>
      <c r="F561" s="26">
        <v>56660</v>
      </c>
      <c r="G561" s="27">
        <v>56660</v>
      </c>
      <c r="H561" s="6">
        <f>56660-24000</f>
        <v>32660</v>
      </c>
      <c r="I561" s="88">
        <v>86.4</v>
      </c>
      <c r="J561" s="82">
        <v>65</v>
      </c>
      <c r="K561" s="103">
        <v>10</v>
      </c>
      <c r="L561" s="103">
        <v>10</v>
      </c>
      <c r="M561" s="114">
        <v>0</v>
      </c>
      <c r="N561" s="115"/>
      <c r="O561" s="85">
        <v>0</v>
      </c>
    </row>
    <row r="562" spans="2:15" x14ac:dyDescent="0.25">
      <c r="B562" s="125" t="s">
        <v>27</v>
      </c>
      <c r="C562" s="126"/>
      <c r="D562" s="126"/>
      <c r="E562" s="126"/>
      <c r="F562" s="17">
        <v>0</v>
      </c>
      <c r="G562" s="17">
        <v>0</v>
      </c>
      <c r="H562" s="18">
        <v>0</v>
      </c>
      <c r="I562" s="95" t="s">
        <v>14</v>
      </c>
      <c r="J562" s="86" t="s">
        <v>14</v>
      </c>
      <c r="K562" s="87" t="s">
        <v>14</v>
      </c>
      <c r="L562" s="87" t="s">
        <v>14</v>
      </c>
      <c r="M562" s="127" t="s">
        <v>14</v>
      </c>
      <c r="N562" s="128"/>
      <c r="O562" s="1" t="s">
        <v>14</v>
      </c>
    </row>
    <row r="563" spans="2:15" x14ac:dyDescent="0.25">
      <c r="B563" s="130" t="s">
        <v>28</v>
      </c>
      <c r="C563" s="118"/>
      <c r="D563" s="118"/>
      <c r="E563" s="118"/>
      <c r="F563" s="25">
        <f>F561</f>
        <v>56660</v>
      </c>
      <c r="G563" s="25">
        <f t="shared" ref="G563:H563" si="165">G561</f>
        <v>56660</v>
      </c>
      <c r="H563" s="28">
        <f t="shared" si="165"/>
        <v>32660</v>
      </c>
      <c r="I563" s="95" t="s">
        <v>14</v>
      </c>
      <c r="J563" s="87" t="s">
        <v>14</v>
      </c>
      <c r="K563" s="87" t="s">
        <v>14</v>
      </c>
      <c r="L563" s="87" t="s">
        <v>14</v>
      </c>
      <c r="M563" s="127" t="s">
        <v>14</v>
      </c>
      <c r="N563" s="128"/>
      <c r="O563" s="1" t="s">
        <v>14</v>
      </c>
    </row>
    <row r="564" spans="2:15" x14ac:dyDescent="0.25">
      <c r="B564" s="137" t="s">
        <v>502</v>
      </c>
      <c r="C564" s="138"/>
      <c r="D564" s="138"/>
      <c r="E564" s="138"/>
      <c r="F564" s="51">
        <f>SUM(F562:F563)</f>
        <v>56660</v>
      </c>
      <c r="G564" s="51">
        <f t="shared" ref="G564:H564" si="166">SUM(G562:G563)</f>
        <v>56660</v>
      </c>
      <c r="H564" s="50">
        <f t="shared" si="166"/>
        <v>32660</v>
      </c>
      <c r="I564" s="95" t="s">
        <v>14</v>
      </c>
      <c r="J564" s="87" t="s">
        <v>14</v>
      </c>
      <c r="K564" s="87" t="s">
        <v>14</v>
      </c>
      <c r="L564" s="87" t="s">
        <v>14</v>
      </c>
      <c r="M564" s="127" t="s">
        <v>14</v>
      </c>
      <c r="N564" s="128"/>
      <c r="O564" s="1" t="s">
        <v>14</v>
      </c>
    </row>
    <row r="565" spans="2:15" ht="17.100000000000001" customHeight="1" x14ac:dyDescent="0.25">
      <c r="B565" s="120" t="s">
        <v>503</v>
      </c>
      <c r="C565" s="117"/>
      <c r="D565" s="117"/>
      <c r="E565" s="117"/>
      <c r="F565" s="117"/>
      <c r="G565" s="117"/>
      <c r="H565" s="129"/>
      <c r="I565" s="117"/>
      <c r="J565" s="117"/>
      <c r="K565" s="117"/>
      <c r="L565" s="117"/>
      <c r="M565" s="117"/>
      <c r="N565" s="117"/>
      <c r="O565" s="119"/>
    </row>
    <row r="566" spans="2:15" x14ac:dyDescent="0.25">
      <c r="B566" s="131" t="s">
        <v>504</v>
      </c>
      <c r="C566" s="118"/>
      <c r="D566" s="132" t="s">
        <v>505</v>
      </c>
      <c r="E566" s="115"/>
      <c r="F566" s="32">
        <v>624600</v>
      </c>
      <c r="G566" s="33">
        <v>500000</v>
      </c>
      <c r="H566" s="8">
        <v>500000</v>
      </c>
      <c r="I566" s="88">
        <v>100</v>
      </c>
      <c r="J566" s="82" t="s">
        <v>14</v>
      </c>
      <c r="K566" s="103">
        <v>10</v>
      </c>
      <c r="L566" s="103">
        <v>10</v>
      </c>
      <c r="M566" s="114">
        <v>0</v>
      </c>
      <c r="N566" s="115"/>
      <c r="O566" s="85">
        <v>0</v>
      </c>
    </row>
    <row r="567" spans="2:15" x14ac:dyDescent="0.25">
      <c r="B567" s="125" t="s">
        <v>27</v>
      </c>
      <c r="C567" s="126"/>
      <c r="D567" s="126"/>
      <c r="E567" s="126"/>
      <c r="F567" s="18">
        <v>0</v>
      </c>
      <c r="G567" s="18">
        <v>0</v>
      </c>
      <c r="H567" s="18">
        <v>0</v>
      </c>
      <c r="I567" s="95" t="s">
        <v>14</v>
      </c>
      <c r="J567" s="86" t="s">
        <v>14</v>
      </c>
      <c r="K567" s="87" t="s">
        <v>14</v>
      </c>
      <c r="L567" s="87" t="s">
        <v>14</v>
      </c>
      <c r="M567" s="127" t="s">
        <v>14</v>
      </c>
      <c r="N567" s="128"/>
      <c r="O567" s="1" t="s">
        <v>14</v>
      </c>
    </row>
    <row r="568" spans="2:15" x14ac:dyDescent="0.25">
      <c r="B568" s="130" t="s">
        <v>28</v>
      </c>
      <c r="C568" s="118"/>
      <c r="D568" s="118"/>
      <c r="E568" s="118"/>
      <c r="F568" s="28">
        <f>F566</f>
        <v>624600</v>
      </c>
      <c r="G568" s="28">
        <f t="shared" ref="G568:H568" si="167">G566</f>
        <v>500000</v>
      </c>
      <c r="H568" s="28">
        <f t="shared" si="167"/>
        <v>500000</v>
      </c>
      <c r="I568" s="95" t="s">
        <v>14</v>
      </c>
      <c r="J568" s="87" t="s">
        <v>14</v>
      </c>
      <c r="K568" s="87" t="s">
        <v>14</v>
      </c>
      <c r="L568" s="87" t="s">
        <v>14</v>
      </c>
      <c r="M568" s="127" t="s">
        <v>14</v>
      </c>
      <c r="N568" s="128"/>
      <c r="O568" s="1" t="s">
        <v>14</v>
      </c>
    </row>
    <row r="569" spans="2:15" x14ac:dyDescent="0.25">
      <c r="B569" s="137" t="s">
        <v>506</v>
      </c>
      <c r="C569" s="138"/>
      <c r="D569" s="138"/>
      <c r="E569" s="138"/>
      <c r="F569" s="50">
        <f>SUM(F567:F568)</f>
        <v>624600</v>
      </c>
      <c r="G569" s="50">
        <f t="shared" ref="G569:H569" si="168">SUM(G567:G568)</f>
        <v>500000</v>
      </c>
      <c r="H569" s="50">
        <f t="shared" si="168"/>
        <v>500000</v>
      </c>
      <c r="I569" s="95" t="s">
        <v>14</v>
      </c>
      <c r="J569" s="87" t="s">
        <v>14</v>
      </c>
      <c r="K569" s="87" t="s">
        <v>14</v>
      </c>
      <c r="L569" s="87" t="s">
        <v>14</v>
      </c>
      <c r="M569" s="127" t="s">
        <v>14</v>
      </c>
      <c r="N569" s="128"/>
      <c r="O569" s="1" t="s">
        <v>14</v>
      </c>
    </row>
    <row r="570" spans="2:15" ht="17.100000000000001" customHeight="1" x14ac:dyDescent="0.25">
      <c r="B570" s="120" t="s">
        <v>507</v>
      </c>
      <c r="C570" s="117"/>
      <c r="D570" s="117"/>
      <c r="E570" s="117"/>
      <c r="F570" s="118"/>
      <c r="G570" s="118"/>
      <c r="H570" s="129"/>
      <c r="I570" s="117"/>
      <c r="J570" s="117"/>
      <c r="K570" s="117"/>
      <c r="L570" s="117"/>
      <c r="M570" s="117"/>
      <c r="N570" s="117"/>
      <c r="O570" s="119"/>
    </row>
    <row r="571" spans="2:15" x14ac:dyDescent="0.25">
      <c r="B571" s="131" t="s">
        <v>508</v>
      </c>
      <c r="C571" s="118"/>
      <c r="D571" s="132" t="s">
        <v>509</v>
      </c>
      <c r="E571" s="115"/>
      <c r="F571" s="36">
        <v>1306000</v>
      </c>
      <c r="G571" s="29">
        <v>954000</v>
      </c>
      <c r="H571" s="8">
        <v>942000</v>
      </c>
      <c r="I571" s="88">
        <v>95.3</v>
      </c>
      <c r="J571" s="82">
        <v>95</v>
      </c>
      <c r="K571" s="103">
        <v>10</v>
      </c>
      <c r="L571" s="103">
        <v>10</v>
      </c>
      <c r="M571" s="114">
        <v>0</v>
      </c>
      <c r="N571" s="115"/>
      <c r="O571" s="85">
        <v>0</v>
      </c>
    </row>
    <row r="572" spans="2:15" x14ac:dyDescent="0.25">
      <c r="B572" s="125" t="s">
        <v>27</v>
      </c>
      <c r="C572" s="126"/>
      <c r="D572" s="126"/>
      <c r="E572" s="126"/>
      <c r="F572" s="18">
        <v>0</v>
      </c>
      <c r="G572" s="18">
        <v>0</v>
      </c>
      <c r="H572" s="18">
        <v>0</v>
      </c>
      <c r="I572" s="95" t="s">
        <v>14</v>
      </c>
      <c r="J572" s="86" t="s">
        <v>14</v>
      </c>
      <c r="K572" s="87" t="s">
        <v>14</v>
      </c>
      <c r="L572" s="87" t="s">
        <v>14</v>
      </c>
      <c r="M572" s="127" t="s">
        <v>14</v>
      </c>
      <c r="N572" s="128"/>
      <c r="O572" s="1" t="s">
        <v>14</v>
      </c>
    </row>
    <row r="573" spans="2:15" x14ac:dyDescent="0.25">
      <c r="B573" s="130" t="s">
        <v>28</v>
      </c>
      <c r="C573" s="118"/>
      <c r="D573" s="118"/>
      <c r="E573" s="118"/>
      <c r="F573" s="28">
        <f>F571</f>
        <v>1306000</v>
      </c>
      <c r="G573" s="28">
        <f t="shared" ref="G573:H573" si="169">G571</f>
        <v>954000</v>
      </c>
      <c r="H573" s="28">
        <f t="shared" si="169"/>
        <v>942000</v>
      </c>
      <c r="I573" s="95" t="s">
        <v>14</v>
      </c>
      <c r="J573" s="87" t="s">
        <v>14</v>
      </c>
      <c r="K573" s="87" t="s">
        <v>14</v>
      </c>
      <c r="L573" s="87" t="s">
        <v>14</v>
      </c>
      <c r="M573" s="127" t="s">
        <v>14</v>
      </c>
      <c r="N573" s="128"/>
      <c r="O573" s="1" t="s">
        <v>14</v>
      </c>
    </row>
    <row r="574" spans="2:15" x14ac:dyDescent="0.25">
      <c r="B574" s="137" t="s">
        <v>510</v>
      </c>
      <c r="C574" s="138"/>
      <c r="D574" s="138"/>
      <c r="E574" s="138"/>
      <c r="F574" s="50">
        <f>SUM(F572:F573)</f>
        <v>1306000</v>
      </c>
      <c r="G574" s="50">
        <f t="shared" ref="G574:H574" si="170">SUM(G572:G573)</f>
        <v>954000</v>
      </c>
      <c r="H574" s="50">
        <f t="shared" si="170"/>
        <v>942000</v>
      </c>
      <c r="I574" s="95" t="s">
        <v>14</v>
      </c>
      <c r="J574" s="87" t="s">
        <v>14</v>
      </c>
      <c r="K574" s="87" t="s">
        <v>14</v>
      </c>
      <c r="L574" s="87" t="s">
        <v>14</v>
      </c>
      <c r="M574" s="127" t="s">
        <v>14</v>
      </c>
      <c r="N574" s="128"/>
      <c r="O574" s="1" t="s">
        <v>14</v>
      </c>
    </row>
    <row r="575" spans="2:15" ht="17.100000000000001" customHeight="1" x14ac:dyDescent="0.25">
      <c r="B575" s="120" t="s">
        <v>511</v>
      </c>
      <c r="C575" s="117"/>
      <c r="D575" s="117"/>
      <c r="E575" s="117"/>
      <c r="F575" s="118"/>
      <c r="G575" s="118"/>
      <c r="H575" s="129"/>
      <c r="I575" s="117"/>
      <c r="J575" s="117"/>
      <c r="K575" s="117"/>
      <c r="L575" s="117"/>
      <c r="M575" s="117"/>
      <c r="N575" s="117"/>
      <c r="O575" s="119"/>
    </row>
    <row r="576" spans="2:15" x14ac:dyDescent="0.25">
      <c r="B576" s="142" t="s">
        <v>512</v>
      </c>
      <c r="C576" s="143"/>
      <c r="D576" s="144" t="s">
        <v>513</v>
      </c>
      <c r="E576" s="145"/>
      <c r="F576" s="23">
        <v>259969</v>
      </c>
      <c r="G576" s="24">
        <v>214994</v>
      </c>
      <c r="H576" s="7">
        <v>214994</v>
      </c>
      <c r="I576" s="88">
        <v>95</v>
      </c>
      <c r="J576" s="82" t="s">
        <v>14</v>
      </c>
      <c r="K576" s="103">
        <v>10</v>
      </c>
      <c r="L576" s="103">
        <v>10</v>
      </c>
      <c r="M576" s="114">
        <v>0</v>
      </c>
      <c r="N576" s="115"/>
      <c r="O576" s="85">
        <v>0</v>
      </c>
    </row>
    <row r="577" spans="2:15" x14ac:dyDescent="0.25">
      <c r="B577" s="125" t="s">
        <v>27</v>
      </c>
      <c r="C577" s="126"/>
      <c r="D577" s="126"/>
      <c r="E577" s="126"/>
      <c r="F577" s="18">
        <f>SUM(F576)</f>
        <v>259969</v>
      </c>
      <c r="G577" s="18">
        <f t="shared" ref="G577:H577" si="171">SUM(G576)</f>
        <v>214994</v>
      </c>
      <c r="H577" s="18">
        <f t="shared" si="171"/>
        <v>214994</v>
      </c>
      <c r="I577" s="95" t="s">
        <v>14</v>
      </c>
      <c r="J577" s="86" t="s">
        <v>14</v>
      </c>
      <c r="K577" s="87" t="s">
        <v>14</v>
      </c>
      <c r="L577" s="87" t="s">
        <v>14</v>
      </c>
      <c r="M577" s="127" t="s">
        <v>14</v>
      </c>
      <c r="N577" s="128"/>
      <c r="O577" s="1" t="s">
        <v>14</v>
      </c>
    </row>
    <row r="578" spans="2:15" x14ac:dyDescent="0.25">
      <c r="B578" s="130" t="s">
        <v>28</v>
      </c>
      <c r="C578" s="118"/>
      <c r="D578" s="118"/>
      <c r="E578" s="118"/>
      <c r="F578" s="28">
        <v>0</v>
      </c>
      <c r="G578" s="28">
        <v>0</v>
      </c>
      <c r="H578" s="28">
        <v>0</v>
      </c>
      <c r="I578" s="95" t="s">
        <v>14</v>
      </c>
      <c r="J578" s="87" t="s">
        <v>14</v>
      </c>
      <c r="K578" s="87" t="s">
        <v>14</v>
      </c>
      <c r="L578" s="87" t="s">
        <v>14</v>
      </c>
      <c r="M578" s="127" t="s">
        <v>14</v>
      </c>
      <c r="N578" s="128"/>
      <c r="O578" s="1" t="s">
        <v>14</v>
      </c>
    </row>
    <row r="579" spans="2:15" x14ac:dyDescent="0.25">
      <c r="B579" s="137" t="s">
        <v>514</v>
      </c>
      <c r="C579" s="138"/>
      <c r="D579" s="138"/>
      <c r="E579" s="138"/>
      <c r="F579" s="50">
        <f>SUM(F577:F578)</f>
        <v>259969</v>
      </c>
      <c r="G579" s="50">
        <f t="shared" ref="G579:H579" si="172">SUM(G577:G578)</f>
        <v>214994</v>
      </c>
      <c r="H579" s="50">
        <f t="shared" si="172"/>
        <v>214994</v>
      </c>
      <c r="I579" s="95" t="s">
        <v>14</v>
      </c>
      <c r="J579" s="87" t="s">
        <v>14</v>
      </c>
      <c r="K579" s="87" t="s">
        <v>14</v>
      </c>
      <c r="L579" s="87" t="s">
        <v>14</v>
      </c>
      <c r="M579" s="127" t="s">
        <v>14</v>
      </c>
      <c r="N579" s="128"/>
      <c r="O579" s="1" t="s">
        <v>14</v>
      </c>
    </row>
    <row r="580" spans="2:15" ht="17.100000000000001" customHeight="1" x14ac:dyDescent="0.25">
      <c r="B580" s="120" t="s">
        <v>515</v>
      </c>
      <c r="C580" s="117"/>
      <c r="D580" s="117"/>
      <c r="E580" s="117"/>
      <c r="F580" s="118"/>
      <c r="G580" s="118"/>
      <c r="H580" s="129"/>
      <c r="I580" s="117"/>
      <c r="J580" s="117"/>
      <c r="K580" s="117"/>
      <c r="L580" s="117"/>
      <c r="M580" s="117"/>
      <c r="N580" s="117"/>
      <c r="O580" s="119"/>
    </row>
    <row r="581" spans="2:15" x14ac:dyDescent="0.25">
      <c r="B581" s="131" t="s">
        <v>516</v>
      </c>
      <c r="C581" s="118"/>
      <c r="D581" s="132" t="s">
        <v>517</v>
      </c>
      <c r="E581" s="115"/>
      <c r="F581" s="26">
        <v>199560</v>
      </c>
      <c r="G581" s="27">
        <v>132500</v>
      </c>
      <c r="H581" s="6">
        <v>0</v>
      </c>
      <c r="I581" s="88">
        <v>100.6</v>
      </c>
      <c r="J581" s="82" t="s">
        <v>14</v>
      </c>
      <c r="K581" s="103">
        <v>10</v>
      </c>
      <c r="L581" s="103">
        <v>10</v>
      </c>
      <c r="M581" s="114">
        <v>0</v>
      </c>
      <c r="N581" s="115"/>
      <c r="O581" s="85">
        <v>0</v>
      </c>
    </row>
    <row r="582" spans="2:15" x14ac:dyDescent="0.25">
      <c r="B582" s="131" t="s">
        <v>518</v>
      </c>
      <c r="C582" s="118"/>
      <c r="D582" s="132" t="s">
        <v>519</v>
      </c>
      <c r="E582" s="115"/>
      <c r="F582" s="26">
        <v>46280</v>
      </c>
      <c r="G582" s="27">
        <v>41000</v>
      </c>
      <c r="H582" s="6">
        <v>41000</v>
      </c>
      <c r="I582" s="88">
        <v>87.3</v>
      </c>
      <c r="J582" s="82" t="s">
        <v>14</v>
      </c>
      <c r="K582" s="103">
        <v>10</v>
      </c>
      <c r="L582" s="103">
        <v>10</v>
      </c>
      <c r="M582" s="114">
        <v>0</v>
      </c>
      <c r="N582" s="115"/>
      <c r="O582" s="85">
        <v>0</v>
      </c>
    </row>
    <row r="583" spans="2:15" x14ac:dyDescent="0.25">
      <c r="B583" s="125" t="s">
        <v>27</v>
      </c>
      <c r="C583" s="126"/>
      <c r="D583" s="126"/>
      <c r="E583" s="126"/>
      <c r="F583" s="17">
        <v>0</v>
      </c>
      <c r="G583" s="17">
        <v>0</v>
      </c>
      <c r="H583" s="18">
        <v>0</v>
      </c>
      <c r="I583" s="95" t="s">
        <v>14</v>
      </c>
      <c r="J583" s="86" t="s">
        <v>14</v>
      </c>
      <c r="K583" s="87" t="s">
        <v>14</v>
      </c>
      <c r="L583" s="87" t="s">
        <v>14</v>
      </c>
      <c r="M583" s="127" t="s">
        <v>14</v>
      </c>
      <c r="N583" s="128"/>
      <c r="O583" s="1" t="s">
        <v>14</v>
      </c>
    </row>
    <row r="584" spans="2:15" x14ac:dyDescent="0.25">
      <c r="B584" s="130" t="s">
        <v>28</v>
      </c>
      <c r="C584" s="118"/>
      <c r="D584" s="118"/>
      <c r="E584" s="118"/>
      <c r="F584" s="25">
        <f>SUM(F581:F582)</f>
        <v>245840</v>
      </c>
      <c r="G584" s="25">
        <f t="shared" ref="G584:H584" si="173">SUM(G581:G582)</f>
        <v>173500</v>
      </c>
      <c r="H584" s="28">
        <f t="shared" si="173"/>
        <v>41000</v>
      </c>
      <c r="I584" s="95" t="s">
        <v>14</v>
      </c>
      <c r="J584" s="87" t="s">
        <v>14</v>
      </c>
      <c r="K584" s="87" t="s">
        <v>14</v>
      </c>
      <c r="L584" s="87" t="s">
        <v>14</v>
      </c>
      <c r="M584" s="127" t="s">
        <v>14</v>
      </c>
      <c r="N584" s="128"/>
      <c r="O584" s="1" t="s">
        <v>14</v>
      </c>
    </row>
    <row r="585" spans="2:15" x14ac:dyDescent="0.25">
      <c r="B585" s="137" t="s">
        <v>520</v>
      </c>
      <c r="C585" s="138"/>
      <c r="D585" s="138"/>
      <c r="E585" s="138"/>
      <c r="F585" s="51">
        <f>SUM(F583:F584)</f>
        <v>245840</v>
      </c>
      <c r="G585" s="51">
        <f t="shared" ref="G585:H585" si="174">SUM(G583:G584)</f>
        <v>173500</v>
      </c>
      <c r="H585" s="50">
        <f t="shared" si="174"/>
        <v>41000</v>
      </c>
      <c r="I585" s="95" t="s">
        <v>14</v>
      </c>
      <c r="J585" s="87" t="s">
        <v>14</v>
      </c>
      <c r="K585" s="87" t="s">
        <v>14</v>
      </c>
      <c r="L585" s="87" t="s">
        <v>14</v>
      </c>
      <c r="M585" s="127" t="s">
        <v>14</v>
      </c>
      <c r="N585" s="128"/>
      <c r="O585" s="1" t="s">
        <v>14</v>
      </c>
    </row>
    <row r="586" spans="2:15" ht="17.100000000000001" customHeight="1" x14ac:dyDescent="0.25">
      <c r="B586" s="120" t="s">
        <v>521</v>
      </c>
      <c r="C586" s="117"/>
      <c r="D586" s="117"/>
      <c r="E586" s="117"/>
      <c r="F586" s="117"/>
      <c r="G586" s="117"/>
      <c r="H586" s="129"/>
      <c r="I586" s="121"/>
      <c r="J586" s="117"/>
      <c r="K586" s="117"/>
      <c r="L586" s="117"/>
      <c r="M586" s="117"/>
      <c r="N586" s="117"/>
      <c r="O586" s="119"/>
    </row>
    <row r="587" spans="2:15" x14ac:dyDescent="0.25">
      <c r="B587" s="131" t="s">
        <v>522</v>
      </c>
      <c r="C587" s="118"/>
      <c r="D587" s="132" t="s">
        <v>523</v>
      </c>
      <c r="E587" s="115"/>
      <c r="F587" s="26">
        <v>650000</v>
      </c>
      <c r="G587" s="27">
        <v>566000</v>
      </c>
      <c r="H587" s="6">
        <v>566000</v>
      </c>
      <c r="I587" s="94">
        <v>95.2</v>
      </c>
      <c r="J587" s="88">
        <v>95</v>
      </c>
      <c r="K587" s="103">
        <v>10</v>
      </c>
      <c r="L587" s="103">
        <v>10</v>
      </c>
      <c r="M587" s="114">
        <v>0</v>
      </c>
      <c r="N587" s="115"/>
      <c r="O587" s="85">
        <v>0</v>
      </c>
    </row>
    <row r="588" spans="2:15" x14ac:dyDescent="0.25">
      <c r="B588" s="131" t="s">
        <v>524</v>
      </c>
      <c r="C588" s="118"/>
      <c r="D588" s="132" t="s">
        <v>525</v>
      </c>
      <c r="E588" s="115"/>
      <c r="F588" s="26">
        <v>51000</v>
      </c>
      <c r="G588" s="27">
        <v>45000</v>
      </c>
      <c r="H588" s="6">
        <v>45000</v>
      </c>
      <c r="I588" s="94">
        <v>79</v>
      </c>
      <c r="J588" s="88">
        <v>70</v>
      </c>
      <c r="K588" s="103">
        <v>10</v>
      </c>
      <c r="L588" s="103">
        <v>10</v>
      </c>
      <c r="M588" s="114">
        <v>0</v>
      </c>
      <c r="N588" s="115"/>
      <c r="O588" s="85">
        <v>0</v>
      </c>
    </row>
    <row r="589" spans="2:15" x14ac:dyDescent="0.25">
      <c r="B589" s="131" t="s">
        <v>526</v>
      </c>
      <c r="C589" s="118"/>
      <c r="D589" s="132" t="s">
        <v>527</v>
      </c>
      <c r="E589" s="115"/>
      <c r="F589" s="26">
        <v>100000</v>
      </c>
      <c r="G589" s="27">
        <v>69000</v>
      </c>
      <c r="H589" s="6">
        <v>0</v>
      </c>
      <c r="I589" s="94">
        <v>89.3</v>
      </c>
      <c r="J589" s="88">
        <v>95</v>
      </c>
      <c r="K589" s="103">
        <v>10</v>
      </c>
      <c r="L589" s="103">
        <v>10</v>
      </c>
      <c r="M589" s="114">
        <v>0</v>
      </c>
      <c r="N589" s="115"/>
      <c r="O589" s="85">
        <v>0</v>
      </c>
    </row>
    <row r="590" spans="2:15" x14ac:dyDescent="0.25">
      <c r="B590" s="131" t="s">
        <v>528</v>
      </c>
      <c r="C590" s="118"/>
      <c r="D590" s="132" t="s">
        <v>529</v>
      </c>
      <c r="E590" s="115"/>
      <c r="F590" s="36">
        <v>63000</v>
      </c>
      <c r="G590" s="29">
        <v>43000</v>
      </c>
      <c r="H590" s="8">
        <v>0</v>
      </c>
      <c r="I590" s="94">
        <v>100</v>
      </c>
      <c r="J590" s="88">
        <v>100</v>
      </c>
      <c r="K590" s="103">
        <v>10</v>
      </c>
      <c r="L590" s="103">
        <v>10</v>
      </c>
      <c r="M590" s="114">
        <v>0</v>
      </c>
      <c r="N590" s="115"/>
      <c r="O590" s="85">
        <v>0</v>
      </c>
    </row>
    <row r="591" spans="2:15" x14ac:dyDescent="0.25">
      <c r="B591" s="125" t="s">
        <v>27</v>
      </c>
      <c r="C591" s="126"/>
      <c r="D591" s="126"/>
      <c r="E591" s="126"/>
      <c r="F591" s="18">
        <v>0</v>
      </c>
      <c r="G591" s="18">
        <v>0</v>
      </c>
      <c r="H591" s="18">
        <v>0</v>
      </c>
      <c r="I591" s="95" t="s">
        <v>14</v>
      </c>
      <c r="J591" s="86" t="s">
        <v>14</v>
      </c>
      <c r="K591" s="87" t="s">
        <v>14</v>
      </c>
      <c r="L591" s="87" t="s">
        <v>14</v>
      </c>
      <c r="M591" s="127" t="s">
        <v>14</v>
      </c>
      <c r="N591" s="128"/>
      <c r="O591" s="1" t="s">
        <v>14</v>
      </c>
    </row>
    <row r="592" spans="2:15" x14ac:dyDescent="0.25">
      <c r="B592" s="130" t="s">
        <v>28</v>
      </c>
      <c r="C592" s="118"/>
      <c r="D592" s="118"/>
      <c r="E592" s="118"/>
      <c r="F592" s="28">
        <f>SUM(F587:F590)</f>
        <v>864000</v>
      </c>
      <c r="G592" s="28">
        <f t="shared" ref="G592:H592" si="175">SUM(G587:G590)</f>
        <v>723000</v>
      </c>
      <c r="H592" s="28">
        <f t="shared" si="175"/>
        <v>611000</v>
      </c>
      <c r="I592" s="95" t="s">
        <v>14</v>
      </c>
      <c r="J592" s="87" t="s">
        <v>14</v>
      </c>
      <c r="K592" s="87" t="s">
        <v>14</v>
      </c>
      <c r="L592" s="87" t="s">
        <v>14</v>
      </c>
      <c r="M592" s="127" t="s">
        <v>14</v>
      </c>
      <c r="N592" s="128"/>
      <c r="O592" s="1" t="s">
        <v>14</v>
      </c>
    </row>
    <row r="593" spans="2:15" x14ac:dyDescent="0.25">
      <c r="B593" s="137" t="s">
        <v>530</v>
      </c>
      <c r="C593" s="138"/>
      <c r="D593" s="138"/>
      <c r="E593" s="138"/>
      <c r="F593" s="50">
        <f>SUM(F591:F592)</f>
        <v>864000</v>
      </c>
      <c r="G593" s="50">
        <f t="shared" ref="G593:H593" si="176">SUM(G591:G592)</f>
        <v>723000</v>
      </c>
      <c r="H593" s="50">
        <f t="shared" si="176"/>
        <v>611000</v>
      </c>
      <c r="I593" s="95" t="s">
        <v>14</v>
      </c>
      <c r="J593" s="87" t="s">
        <v>14</v>
      </c>
      <c r="K593" s="87" t="s">
        <v>14</v>
      </c>
      <c r="L593" s="87" t="s">
        <v>14</v>
      </c>
      <c r="M593" s="127" t="s">
        <v>14</v>
      </c>
      <c r="N593" s="128"/>
      <c r="O593" s="1" t="s">
        <v>14</v>
      </c>
    </row>
    <row r="594" spans="2:15" ht="17.100000000000001" customHeight="1" x14ac:dyDescent="0.25">
      <c r="B594" s="120" t="s">
        <v>531</v>
      </c>
      <c r="C594" s="117"/>
      <c r="D594" s="117"/>
      <c r="E594" s="117"/>
      <c r="F594" s="118"/>
      <c r="G594" s="118"/>
      <c r="H594" s="129"/>
      <c r="I594" s="117"/>
      <c r="J594" s="117"/>
      <c r="K594" s="117"/>
      <c r="L594" s="117"/>
      <c r="M594" s="117"/>
      <c r="N594" s="117"/>
      <c r="O594" s="119"/>
    </row>
    <row r="595" spans="2:15" x14ac:dyDescent="0.25">
      <c r="B595" s="131" t="s">
        <v>532</v>
      </c>
      <c r="C595" s="118"/>
      <c r="D595" s="132" t="s">
        <v>533</v>
      </c>
      <c r="E595" s="115"/>
      <c r="F595" s="36">
        <v>288227</v>
      </c>
      <c r="G595" s="29">
        <v>259200</v>
      </c>
      <c r="H595" s="8">
        <v>259200</v>
      </c>
      <c r="I595" s="88">
        <v>92.8</v>
      </c>
      <c r="J595" s="82">
        <v>80</v>
      </c>
      <c r="K595" s="103">
        <v>10</v>
      </c>
      <c r="L595" s="103">
        <v>10</v>
      </c>
      <c r="M595" s="114">
        <v>0</v>
      </c>
      <c r="N595" s="115"/>
      <c r="O595" s="85">
        <v>0</v>
      </c>
    </row>
    <row r="596" spans="2:15" x14ac:dyDescent="0.25">
      <c r="B596" s="125" t="s">
        <v>27</v>
      </c>
      <c r="C596" s="126"/>
      <c r="D596" s="126"/>
      <c r="E596" s="126"/>
      <c r="F596" s="18">
        <v>0</v>
      </c>
      <c r="G596" s="18">
        <v>0</v>
      </c>
      <c r="H596" s="18">
        <v>0</v>
      </c>
      <c r="I596" s="95" t="s">
        <v>14</v>
      </c>
      <c r="J596" s="86" t="s">
        <v>14</v>
      </c>
      <c r="K596" s="87" t="s">
        <v>14</v>
      </c>
      <c r="L596" s="87" t="s">
        <v>14</v>
      </c>
      <c r="M596" s="127" t="s">
        <v>14</v>
      </c>
      <c r="N596" s="128"/>
      <c r="O596" s="1" t="s">
        <v>14</v>
      </c>
    </row>
    <row r="597" spans="2:15" x14ac:dyDescent="0.25">
      <c r="B597" s="130" t="s">
        <v>28</v>
      </c>
      <c r="C597" s="118"/>
      <c r="D597" s="118"/>
      <c r="E597" s="118"/>
      <c r="F597" s="28">
        <f>F595</f>
        <v>288227</v>
      </c>
      <c r="G597" s="28">
        <f t="shared" ref="G597:H597" si="177">G595</f>
        <v>259200</v>
      </c>
      <c r="H597" s="28">
        <f t="shared" si="177"/>
        <v>259200</v>
      </c>
      <c r="I597" s="95" t="s">
        <v>14</v>
      </c>
      <c r="J597" s="87" t="s">
        <v>14</v>
      </c>
      <c r="K597" s="87" t="s">
        <v>14</v>
      </c>
      <c r="L597" s="87" t="s">
        <v>14</v>
      </c>
      <c r="M597" s="127" t="s">
        <v>14</v>
      </c>
      <c r="N597" s="128"/>
      <c r="O597" s="1" t="s">
        <v>14</v>
      </c>
    </row>
    <row r="598" spans="2:15" x14ac:dyDescent="0.25">
      <c r="B598" s="137" t="s">
        <v>534</v>
      </c>
      <c r="C598" s="138"/>
      <c r="D598" s="138"/>
      <c r="E598" s="138"/>
      <c r="F598" s="50">
        <f>SUM(F596:F597)</f>
        <v>288227</v>
      </c>
      <c r="G598" s="50">
        <f t="shared" ref="G598:H598" si="178">SUM(G596:G597)</f>
        <v>259200</v>
      </c>
      <c r="H598" s="50">
        <f t="shared" si="178"/>
        <v>259200</v>
      </c>
      <c r="I598" s="95" t="s">
        <v>14</v>
      </c>
      <c r="J598" s="87" t="s">
        <v>14</v>
      </c>
      <c r="K598" s="87" t="s">
        <v>14</v>
      </c>
      <c r="L598" s="87" t="s">
        <v>14</v>
      </c>
      <c r="M598" s="127" t="s">
        <v>14</v>
      </c>
      <c r="N598" s="128"/>
      <c r="O598" s="1" t="s">
        <v>14</v>
      </c>
    </row>
    <row r="599" spans="2:15" ht="17.100000000000001" customHeight="1" x14ac:dyDescent="0.25">
      <c r="B599" s="120" t="s">
        <v>535</v>
      </c>
      <c r="C599" s="117"/>
      <c r="D599" s="117"/>
      <c r="E599" s="117"/>
      <c r="F599" s="118"/>
      <c r="G599" s="118"/>
      <c r="H599" s="129"/>
      <c r="I599" s="117"/>
      <c r="J599" s="117"/>
      <c r="K599" s="117"/>
      <c r="L599" s="117"/>
      <c r="M599" s="117"/>
      <c r="N599" s="117"/>
      <c r="O599" s="119"/>
    </row>
    <row r="600" spans="2:15" x14ac:dyDescent="0.25">
      <c r="B600" s="131" t="s">
        <v>536</v>
      </c>
      <c r="C600" s="118"/>
      <c r="D600" s="132" t="s">
        <v>537</v>
      </c>
      <c r="E600" s="115"/>
      <c r="F600" s="36">
        <v>193000</v>
      </c>
      <c r="G600" s="29">
        <v>105000</v>
      </c>
      <c r="H600" s="8">
        <v>0</v>
      </c>
      <c r="I600" s="88">
        <v>90.8</v>
      </c>
      <c r="J600" s="82">
        <v>90</v>
      </c>
      <c r="K600" s="103">
        <v>10</v>
      </c>
      <c r="L600" s="103">
        <v>10</v>
      </c>
      <c r="M600" s="114">
        <v>0</v>
      </c>
      <c r="N600" s="115"/>
      <c r="O600" s="85">
        <v>0</v>
      </c>
    </row>
    <row r="601" spans="2:15" x14ac:dyDescent="0.25">
      <c r="B601" s="125" t="s">
        <v>27</v>
      </c>
      <c r="C601" s="126"/>
      <c r="D601" s="126"/>
      <c r="E601" s="126"/>
      <c r="F601" s="18">
        <v>0</v>
      </c>
      <c r="G601" s="18">
        <v>0</v>
      </c>
      <c r="H601" s="18">
        <v>0</v>
      </c>
      <c r="I601" s="95" t="s">
        <v>14</v>
      </c>
      <c r="J601" s="86" t="s">
        <v>14</v>
      </c>
      <c r="K601" s="87" t="s">
        <v>14</v>
      </c>
      <c r="L601" s="87" t="s">
        <v>14</v>
      </c>
      <c r="M601" s="127" t="s">
        <v>14</v>
      </c>
      <c r="N601" s="128"/>
      <c r="O601" s="1" t="s">
        <v>14</v>
      </c>
    </row>
    <row r="602" spans="2:15" x14ac:dyDescent="0.25">
      <c r="B602" s="130" t="s">
        <v>28</v>
      </c>
      <c r="C602" s="118"/>
      <c r="D602" s="118"/>
      <c r="E602" s="118"/>
      <c r="F602" s="28">
        <f>F600</f>
        <v>193000</v>
      </c>
      <c r="G602" s="28">
        <f t="shared" ref="G602:H602" si="179">G600</f>
        <v>105000</v>
      </c>
      <c r="H602" s="28">
        <f t="shared" si="179"/>
        <v>0</v>
      </c>
      <c r="I602" s="95" t="s">
        <v>14</v>
      </c>
      <c r="J602" s="87" t="s">
        <v>14</v>
      </c>
      <c r="K602" s="87" t="s">
        <v>14</v>
      </c>
      <c r="L602" s="87" t="s">
        <v>14</v>
      </c>
      <c r="M602" s="127" t="s">
        <v>14</v>
      </c>
      <c r="N602" s="128"/>
      <c r="O602" s="1" t="s">
        <v>14</v>
      </c>
    </row>
    <row r="603" spans="2:15" x14ac:dyDescent="0.25">
      <c r="B603" s="137" t="s">
        <v>538</v>
      </c>
      <c r="C603" s="138"/>
      <c r="D603" s="138"/>
      <c r="E603" s="138"/>
      <c r="F603" s="50">
        <f>SUM(F601:F602)</f>
        <v>193000</v>
      </c>
      <c r="G603" s="50">
        <f t="shared" ref="G603:H603" si="180">SUM(G601:G602)</f>
        <v>105000</v>
      </c>
      <c r="H603" s="50">
        <f t="shared" si="180"/>
        <v>0</v>
      </c>
      <c r="I603" s="95" t="s">
        <v>14</v>
      </c>
      <c r="J603" s="87" t="s">
        <v>14</v>
      </c>
      <c r="K603" s="87" t="s">
        <v>14</v>
      </c>
      <c r="L603" s="87" t="s">
        <v>14</v>
      </c>
      <c r="M603" s="127" t="s">
        <v>14</v>
      </c>
      <c r="N603" s="128"/>
      <c r="O603" s="1" t="s">
        <v>14</v>
      </c>
    </row>
    <row r="604" spans="2:15" ht="17.100000000000001" customHeight="1" x14ac:dyDescent="0.25">
      <c r="B604" s="120" t="s">
        <v>539</v>
      </c>
      <c r="C604" s="117"/>
      <c r="D604" s="117"/>
      <c r="E604" s="117"/>
      <c r="F604" s="118"/>
      <c r="G604" s="118"/>
      <c r="H604" s="129"/>
      <c r="I604" s="117"/>
      <c r="J604" s="117"/>
      <c r="K604" s="117"/>
      <c r="L604" s="117"/>
      <c r="M604" s="117"/>
      <c r="N604" s="117"/>
      <c r="O604" s="119"/>
    </row>
    <row r="605" spans="2:15" x14ac:dyDescent="0.25">
      <c r="B605" s="131" t="s">
        <v>540</v>
      </c>
      <c r="C605" s="118"/>
      <c r="D605" s="132" t="s">
        <v>541</v>
      </c>
      <c r="E605" s="115"/>
      <c r="F605" s="26">
        <v>61400</v>
      </c>
      <c r="G605" s="27">
        <v>41400</v>
      </c>
      <c r="H605" s="6">
        <v>0</v>
      </c>
      <c r="I605" s="88">
        <v>91.2</v>
      </c>
      <c r="J605" s="88">
        <v>95</v>
      </c>
      <c r="K605" s="103">
        <v>10</v>
      </c>
      <c r="L605" s="103">
        <v>10</v>
      </c>
      <c r="M605" s="114">
        <v>0</v>
      </c>
      <c r="N605" s="115"/>
      <c r="O605" s="85">
        <v>0</v>
      </c>
    </row>
    <row r="606" spans="2:15" x14ac:dyDescent="0.25">
      <c r="B606" s="125" t="s">
        <v>27</v>
      </c>
      <c r="C606" s="126"/>
      <c r="D606" s="126"/>
      <c r="E606" s="126"/>
      <c r="F606" s="17">
        <v>0</v>
      </c>
      <c r="G606" s="17">
        <v>0</v>
      </c>
      <c r="H606" s="18">
        <v>0</v>
      </c>
      <c r="I606" s="95" t="s">
        <v>14</v>
      </c>
      <c r="J606" s="86" t="s">
        <v>14</v>
      </c>
      <c r="K606" s="87" t="s">
        <v>14</v>
      </c>
      <c r="L606" s="87" t="s">
        <v>14</v>
      </c>
      <c r="M606" s="127" t="s">
        <v>14</v>
      </c>
      <c r="N606" s="128"/>
      <c r="O606" s="1" t="s">
        <v>14</v>
      </c>
    </row>
    <row r="607" spans="2:15" x14ac:dyDescent="0.25">
      <c r="B607" s="130" t="s">
        <v>28</v>
      </c>
      <c r="C607" s="118"/>
      <c r="D607" s="118"/>
      <c r="E607" s="118"/>
      <c r="F607" s="25">
        <f>F605</f>
        <v>61400</v>
      </c>
      <c r="G607" s="25">
        <f t="shared" ref="G607:H607" si="181">G605</f>
        <v>41400</v>
      </c>
      <c r="H607" s="28">
        <f t="shared" si="181"/>
        <v>0</v>
      </c>
      <c r="I607" s="95" t="s">
        <v>14</v>
      </c>
      <c r="J607" s="87" t="s">
        <v>14</v>
      </c>
      <c r="K607" s="87" t="s">
        <v>14</v>
      </c>
      <c r="L607" s="87" t="s">
        <v>14</v>
      </c>
      <c r="M607" s="127" t="s">
        <v>14</v>
      </c>
      <c r="N607" s="128"/>
      <c r="O607" s="1" t="s">
        <v>14</v>
      </c>
    </row>
    <row r="608" spans="2:15" x14ac:dyDescent="0.25">
      <c r="B608" s="137" t="s">
        <v>542</v>
      </c>
      <c r="C608" s="138"/>
      <c r="D608" s="138"/>
      <c r="E608" s="138"/>
      <c r="F608" s="51">
        <f>SUM(F606:F607)</f>
        <v>61400</v>
      </c>
      <c r="G608" s="51">
        <f t="shared" ref="G608:H608" si="182">SUM(G606:G607)</f>
        <v>41400</v>
      </c>
      <c r="H608" s="50">
        <f t="shared" si="182"/>
        <v>0</v>
      </c>
      <c r="I608" s="95" t="s">
        <v>14</v>
      </c>
      <c r="J608" s="87" t="s">
        <v>14</v>
      </c>
      <c r="K608" s="87" t="s">
        <v>14</v>
      </c>
      <c r="L608" s="87" t="s">
        <v>14</v>
      </c>
      <c r="M608" s="127" t="s">
        <v>14</v>
      </c>
      <c r="N608" s="128"/>
      <c r="O608" s="1" t="s">
        <v>14</v>
      </c>
    </row>
    <row r="609" spans="2:15" ht="17.100000000000001" customHeight="1" x14ac:dyDescent="0.25">
      <c r="B609" s="120" t="s">
        <v>543</v>
      </c>
      <c r="C609" s="117"/>
      <c r="D609" s="117"/>
      <c r="E609" s="117"/>
      <c r="F609" s="117"/>
      <c r="G609" s="117"/>
      <c r="H609" s="129"/>
      <c r="I609" s="117"/>
      <c r="J609" s="117"/>
      <c r="K609" s="117"/>
      <c r="L609" s="117"/>
      <c r="M609" s="117"/>
      <c r="N609" s="117"/>
      <c r="O609" s="119"/>
    </row>
    <row r="610" spans="2:15" x14ac:dyDescent="0.25">
      <c r="B610" s="131" t="s">
        <v>544</v>
      </c>
      <c r="C610" s="118"/>
      <c r="D610" s="132" t="s">
        <v>545</v>
      </c>
      <c r="E610" s="115"/>
      <c r="F610" s="36">
        <v>201200</v>
      </c>
      <c r="G610" s="29">
        <v>140500</v>
      </c>
      <c r="H610" s="8">
        <v>0</v>
      </c>
      <c r="I610" s="88">
        <v>89.8</v>
      </c>
      <c r="J610" s="82">
        <v>100</v>
      </c>
      <c r="K610" s="103">
        <v>10</v>
      </c>
      <c r="L610" s="103">
        <v>10</v>
      </c>
      <c r="M610" s="114">
        <v>0</v>
      </c>
      <c r="N610" s="115"/>
      <c r="O610" s="85">
        <v>0</v>
      </c>
    </row>
    <row r="611" spans="2:15" x14ac:dyDescent="0.25">
      <c r="B611" s="125" t="s">
        <v>27</v>
      </c>
      <c r="C611" s="126"/>
      <c r="D611" s="126"/>
      <c r="E611" s="126"/>
      <c r="F611" s="18">
        <v>0</v>
      </c>
      <c r="G611" s="18">
        <v>0</v>
      </c>
      <c r="H611" s="18">
        <v>0</v>
      </c>
      <c r="I611" s="95" t="s">
        <v>14</v>
      </c>
      <c r="J611" s="86" t="s">
        <v>14</v>
      </c>
      <c r="K611" s="87" t="s">
        <v>14</v>
      </c>
      <c r="L611" s="87" t="s">
        <v>14</v>
      </c>
      <c r="M611" s="127" t="s">
        <v>14</v>
      </c>
      <c r="N611" s="128"/>
      <c r="O611" s="1" t="s">
        <v>14</v>
      </c>
    </row>
    <row r="612" spans="2:15" x14ac:dyDescent="0.25">
      <c r="B612" s="130" t="s">
        <v>28</v>
      </c>
      <c r="C612" s="118"/>
      <c r="D612" s="118"/>
      <c r="E612" s="118"/>
      <c r="F612" s="28">
        <f>F610</f>
        <v>201200</v>
      </c>
      <c r="G612" s="28">
        <f t="shared" ref="G612:H612" si="183">G610</f>
        <v>140500</v>
      </c>
      <c r="H612" s="28">
        <f t="shared" si="183"/>
        <v>0</v>
      </c>
      <c r="I612" s="95" t="s">
        <v>14</v>
      </c>
      <c r="J612" s="87" t="s">
        <v>14</v>
      </c>
      <c r="K612" s="87" t="s">
        <v>14</v>
      </c>
      <c r="L612" s="87" t="s">
        <v>14</v>
      </c>
      <c r="M612" s="127" t="s">
        <v>14</v>
      </c>
      <c r="N612" s="128"/>
      <c r="O612" s="1" t="s">
        <v>14</v>
      </c>
    </row>
    <row r="613" spans="2:15" x14ac:dyDescent="0.25">
      <c r="B613" s="137" t="s">
        <v>546</v>
      </c>
      <c r="C613" s="138"/>
      <c r="D613" s="138"/>
      <c r="E613" s="138"/>
      <c r="F613" s="50">
        <f>SUM(F611:F612)</f>
        <v>201200</v>
      </c>
      <c r="G613" s="50">
        <f t="shared" ref="G613:H613" si="184">SUM(G611:G612)</f>
        <v>140500</v>
      </c>
      <c r="H613" s="50">
        <f t="shared" si="184"/>
        <v>0</v>
      </c>
      <c r="I613" s="95" t="s">
        <v>14</v>
      </c>
      <c r="J613" s="87" t="s">
        <v>14</v>
      </c>
      <c r="K613" s="87" t="s">
        <v>14</v>
      </c>
      <c r="L613" s="87" t="s">
        <v>14</v>
      </c>
      <c r="M613" s="127" t="s">
        <v>14</v>
      </c>
      <c r="N613" s="128"/>
      <c r="O613" s="1" t="s">
        <v>14</v>
      </c>
    </row>
    <row r="614" spans="2:15" ht="17.100000000000001" customHeight="1" x14ac:dyDescent="0.25">
      <c r="B614" s="120" t="s">
        <v>547</v>
      </c>
      <c r="C614" s="117"/>
      <c r="D614" s="117"/>
      <c r="E614" s="117"/>
      <c r="F614" s="118"/>
      <c r="G614" s="118"/>
      <c r="H614" s="129"/>
      <c r="I614" s="121"/>
      <c r="J614" s="117"/>
      <c r="K614" s="117"/>
      <c r="L614" s="117"/>
      <c r="M614" s="117"/>
      <c r="N614" s="117"/>
      <c r="O614" s="119"/>
    </row>
    <row r="615" spans="2:15" x14ac:dyDescent="0.25">
      <c r="B615" s="131" t="s">
        <v>548</v>
      </c>
      <c r="C615" s="118"/>
      <c r="D615" s="132" t="s">
        <v>549</v>
      </c>
      <c r="E615" s="115"/>
      <c r="F615" s="26">
        <v>668800</v>
      </c>
      <c r="G615" s="27">
        <v>568800</v>
      </c>
      <c r="H615" s="6">
        <v>568800</v>
      </c>
      <c r="I615" s="94">
        <v>84.8</v>
      </c>
      <c r="J615" s="88">
        <v>80</v>
      </c>
      <c r="K615" s="103">
        <v>10</v>
      </c>
      <c r="L615" s="103">
        <v>10</v>
      </c>
      <c r="M615" s="114">
        <v>0</v>
      </c>
      <c r="N615" s="115"/>
      <c r="O615" s="85">
        <v>0</v>
      </c>
    </row>
    <row r="616" spans="2:15" x14ac:dyDescent="0.25">
      <c r="B616" s="125" t="s">
        <v>27</v>
      </c>
      <c r="C616" s="126"/>
      <c r="D616" s="126"/>
      <c r="E616" s="126"/>
      <c r="F616" s="17">
        <v>0</v>
      </c>
      <c r="G616" s="17">
        <v>0</v>
      </c>
      <c r="H616" s="18">
        <v>0</v>
      </c>
      <c r="I616" s="95" t="s">
        <v>14</v>
      </c>
      <c r="J616" s="86" t="s">
        <v>14</v>
      </c>
      <c r="K616" s="87" t="s">
        <v>14</v>
      </c>
      <c r="L616" s="87" t="s">
        <v>14</v>
      </c>
      <c r="M616" s="127" t="s">
        <v>14</v>
      </c>
      <c r="N616" s="128"/>
      <c r="O616" s="1" t="s">
        <v>14</v>
      </c>
    </row>
    <row r="617" spans="2:15" x14ac:dyDescent="0.25">
      <c r="B617" s="130" t="s">
        <v>28</v>
      </c>
      <c r="C617" s="118"/>
      <c r="D617" s="118"/>
      <c r="E617" s="118"/>
      <c r="F617" s="25">
        <f>F615</f>
        <v>668800</v>
      </c>
      <c r="G617" s="25">
        <f t="shared" ref="G617:H617" si="185">G615</f>
        <v>568800</v>
      </c>
      <c r="H617" s="28">
        <f t="shared" si="185"/>
        <v>568800</v>
      </c>
      <c r="I617" s="95" t="s">
        <v>14</v>
      </c>
      <c r="J617" s="87" t="s">
        <v>14</v>
      </c>
      <c r="K617" s="87" t="s">
        <v>14</v>
      </c>
      <c r="L617" s="87" t="s">
        <v>14</v>
      </c>
      <c r="M617" s="127" t="s">
        <v>14</v>
      </c>
      <c r="N617" s="128"/>
      <c r="O617" s="1" t="s">
        <v>14</v>
      </c>
    </row>
    <row r="618" spans="2:15" x14ac:dyDescent="0.25">
      <c r="B618" s="137" t="s">
        <v>550</v>
      </c>
      <c r="C618" s="138"/>
      <c r="D618" s="138"/>
      <c r="E618" s="138"/>
      <c r="F618" s="51">
        <f>SUM(F616:F617)</f>
        <v>668800</v>
      </c>
      <c r="G618" s="51">
        <f t="shared" ref="G618:H618" si="186">SUM(G616:G617)</f>
        <v>568800</v>
      </c>
      <c r="H618" s="50">
        <f t="shared" si="186"/>
        <v>568800</v>
      </c>
      <c r="I618" s="95" t="s">
        <v>14</v>
      </c>
      <c r="J618" s="87" t="s">
        <v>14</v>
      </c>
      <c r="K618" s="87" t="s">
        <v>14</v>
      </c>
      <c r="L618" s="87" t="s">
        <v>14</v>
      </c>
      <c r="M618" s="127" t="s">
        <v>14</v>
      </c>
      <c r="N618" s="128"/>
      <c r="O618" s="1" t="s">
        <v>14</v>
      </c>
    </row>
    <row r="619" spans="2:15" ht="17.100000000000001" customHeight="1" x14ac:dyDescent="0.25">
      <c r="B619" s="120" t="s">
        <v>551</v>
      </c>
      <c r="C619" s="117"/>
      <c r="D619" s="117"/>
      <c r="E619" s="117"/>
      <c r="F619" s="117"/>
      <c r="G619" s="117"/>
      <c r="H619" s="129"/>
      <c r="I619" s="121"/>
      <c r="J619" s="117"/>
      <c r="K619" s="117"/>
      <c r="L619" s="117"/>
      <c r="M619" s="117"/>
      <c r="N619" s="117"/>
      <c r="O619" s="119"/>
    </row>
    <row r="620" spans="2:15" x14ac:dyDescent="0.25">
      <c r="B620" s="131" t="s">
        <v>552</v>
      </c>
      <c r="C620" s="118"/>
      <c r="D620" s="132" t="s">
        <v>553</v>
      </c>
      <c r="E620" s="115"/>
      <c r="F620" s="26">
        <v>810000</v>
      </c>
      <c r="G620" s="27">
        <v>726000</v>
      </c>
      <c r="H620" s="6">
        <v>726000</v>
      </c>
      <c r="I620" s="94">
        <v>101</v>
      </c>
      <c r="J620" s="88">
        <v>110</v>
      </c>
      <c r="K620" s="103">
        <v>10</v>
      </c>
      <c r="L620" s="103">
        <v>10</v>
      </c>
      <c r="M620" s="114">
        <v>0</v>
      </c>
      <c r="N620" s="115"/>
      <c r="O620" s="85">
        <v>0</v>
      </c>
    </row>
    <row r="621" spans="2:15" x14ac:dyDescent="0.25">
      <c r="B621" s="142" t="s">
        <v>554</v>
      </c>
      <c r="C621" s="143"/>
      <c r="D621" s="144" t="s">
        <v>676</v>
      </c>
      <c r="E621" s="145"/>
      <c r="F621" s="19">
        <v>1300000</v>
      </c>
      <c r="G621" s="16">
        <v>550000</v>
      </c>
      <c r="H621" s="7">
        <v>550000</v>
      </c>
      <c r="I621" s="94">
        <v>116.4</v>
      </c>
      <c r="J621" s="88">
        <v>105</v>
      </c>
      <c r="K621" s="103">
        <v>10</v>
      </c>
      <c r="L621" s="103">
        <v>10</v>
      </c>
      <c r="M621" s="114">
        <v>0</v>
      </c>
      <c r="N621" s="115"/>
      <c r="O621" s="85">
        <v>0</v>
      </c>
    </row>
    <row r="622" spans="2:15" x14ac:dyDescent="0.25">
      <c r="B622" s="125" t="s">
        <v>27</v>
      </c>
      <c r="C622" s="126"/>
      <c r="D622" s="126"/>
      <c r="E622" s="126"/>
      <c r="F622" s="18">
        <f>SUM(F621)</f>
        <v>1300000</v>
      </c>
      <c r="G622" s="18">
        <f t="shared" ref="G622:H622" si="187">SUM(G621)</f>
        <v>550000</v>
      </c>
      <c r="H622" s="18">
        <f t="shared" si="187"/>
        <v>550000</v>
      </c>
      <c r="I622" s="95" t="s">
        <v>14</v>
      </c>
      <c r="J622" s="86" t="s">
        <v>14</v>
      </c>
      <c r="K622" s="87" t="s">
        <v>14</v>
      </c>
      <c r="L622" s="87" t="s">
        <v>14</v>
      </c>
      <c r="M622" s="127" t="s">
        <v>14</v>
      </c>
      <c r="N622" s="128"/>
      <c r="O622" s="1" t="s">
        <v>14</v>
      </c>
    </row>
    <row r="623" spans="2:15" x14ac:dyDescent="0.25">
      <c r="B623" s="130" t="s">
        <v>28</v>
      </c>
      <c r="C623" s="118"/>
      <c r="D623" s="118"/>
      <c r="E623" s="118"/>
      <c r="F623" s="28">
        <f>F620</f>
        <v>810000</v>
      </c>
      <c r="G623" s="28">
        <f t="shared" ref="G623:H623" si="188">G620</f>
        <v>726000</v>
      </c>
      <c r="H623" s="28">
        <f t="shared" si="188"/>
        <v>726000</v>
      </c>
      <c r="I623" s="95" t="s">
        <v>14</v>
      </c>
      <c r="J623" s="87" t="s">
        <v>14</v>
      </c>
      <c r="K623" s="87" t="s">
        <v>14</v>
      </c>
      <c r="L623" s="87" t="s">
        <v>14</v>
      </c>
      <c r="M623" s="127" t="s">
        <v>14</v>
      </c>
      <c r="N623" s="128"/>
      <c r="O623" s="1" t="s">
        <v>14</v>
      </c>
    </row>
    <row r="624" spans="2:15" x14ac:dyDescent="0.25">
      <c r="B624" s="137" t="s">
        <v>555</v>
      </c>
      <c r="C624" s="138"/>
      <c r="D624" s="138"/>
      <c r="E624" s="138"/>
      <c r="F624" s="50">
        <f>SUM(F622:F623)</f>
        <v>2110000</v>
      </c>
      <c r="G624" s="50">
        <f t="shared" ref="G624:H624" si="189">SUM(G622:G623)</f>
        <v>1276000</v>
      </c>
      <c r="H624" s="50">
        <f t="shared" si="189"/>
        <v>1276000</v>
      </c>
      <c r="I624" s="95" t="s">
        <v>14</v>
      </c>
      <c r="J624" s="87" t="s">
        <v>14</v>
      </c>
      <c r="K624" s="87" t="s">
        <v>14</v>
      </c>
      <c r="L624" s="87" t="s">
        <v>14</v>
      </c>
      <c r="M624" s="127" t="s">
        <v>14</v>
      </c>
      <c r="N624" s="128"/>
      <c r="O624" s="1" t="s">
        <v>14</v>
      </c>
    </row>
    <row r="625" spans="2:15" ht="17.100000000000001" customHeight="1" x14ac:dyDescent="0.25">
      <c r="B625" s="120" t="s">
        <v>556</v>
      </c>
      <c r="C625" s="117"/>
      <c r="D625" s="117"/>
      <c r="E625" s="117"/>
      <c r="F625" s="118"/>
      <c r="G625" s="118"/>
      <c r="H625" s="129"/>
      <c r="I625" s="117"/>
      <c r="J625" s="117"/>
      <c r="K625" s="117"/>
      <c r="L625" s="117"/>
      <c r="M625" s="117"/>
      <c r="N625" s="117"/>
      <c r="O625" s="119"/>
    </row>
    <row r="626" spans="2:15" x14ac:dyDescent="0.25">
      <c r="B626" s="131" t="s">
        <v>557</v>
      </c>
      <c r="C626" s="118"/>
      <c r="D626" s="132" t="s">
        <v>558</v>
      </c>
      <c r="E626" s="115"/>
      <c r="F626" s="26">
        <v>964800</v>
      </c>
      <c r="G626" s="27">
        <v>867000</v>
      </c>
      <c r="H626" s="6">
        <v>867000</v>
      </c>
      <c r="I626" s="88">
        <v>105</v>
      </c>
      <c r="J626" s="82">
        <v>110</v>
      </c>
      <c r="K626" s="103">
        <v>10</v>
      </c>
      <c r="L626" s="103">
        <v>10</v>
      </c>
      <c r="M626" s="114">
        <v>0</v>
      </c>
      <c r="N626" s="115"/>
      <c r="O626" s="85">
        <v>0</v>
      </c>
    </row>
    <row r="627" spans="2:15" x14ac:dyDescent="0.25">
      <c r="B627" s="131" t="s">
        <v>559</v>
      </c>
      <c r="C627" s="118"/>
      <c r="D627" s="132" t="s">
        <v>560</v>
      </c>
      <c r="E627" s="115"/>
      <c r="F627" s="26">
        <v>148600</v>
      </c>
      <c r="G627" s="27">
        <v>92800</v>
      </c>
      <c r="H627" s="6">
        <v>92800</v>
      </c>
      <c r="I627" s="88">
        <v>119.6</v>
      </c>
      <c r="J627" s="82">
        <v>105</v>
      </c>
      <c r="K627" s="103">
        <v>10</v>
      </c>
      <c r="L627" s="103">
        <v>10</v>
      </c>
      <c r="M627" s="114">
        <v>0</v>
      </c>
      <c r="N627" s="115"/>
      <c r="O627" s="85">
        <v>0</v>
      </c>
    </row>
    <row r="628" spans="2:15" x14ac:dyDescent="0.25">
      <c r="B628" s="131" t="s">
        <v>561</v>
      </c>
      <c r="C628" s="118"/>
      <c r="D628" s="132" t="s">
        <v>562</v>
      </c>
      <c r="E628" s="115"/>
      <c r="F628" s="36">
        <v>115000</v>
      </c>
      <c r="G628" s="29">
        <v>80000</v>
      </c>
      <c r="H628" s="8">
        <v>80000</v>
      </c>
      <c r="I628" s="88">
        <v>104.6</v>
      </c>
      <c r="J628" s="82">
        <v>100</v>
      </c>
      <c r="K628" s="103">
        <v>10</v>
      </c>
      <c r="L628" s="103">
        <v>10</v>
      </c>
      <c r="M628" s="114">
        <v>0</v>
      </c>
      <c r="N628" s="115"/>
      <c r="O628" s="85">
        <v>0</v>
      </c>
    </row>
    <row r="629" spans="2:15" x14ac:dyDescent="0.25">
      <c r="B629" s="125" t="s">
        <v>27</v>
      </c>
      <c r="C629" s="126"/>
      <c r="D629" s="126"/>
      <c r="E629" s="126"/>
      <c r="F629" s="18">
        <v>0</v>
      </c>
      <c r="G629" s="18">
        <v>0</v>
      </c>
      <c r="H629" s="18">
        <v>0</v>
      </c>
      <c r="I629" s="95" t="s">
        <v>14</v>
      </c>
      <c r="J629" s="86" t="s">
        <v>14</v>
      </c>
      <c r="K629" s="87" t="s">
        <v>14</v>
      </c>
      <c r="L629" s="87" t="s">
        <v>14</v>
      </c>
      <c r="M629" s="127" t="s">
        <v>14</v>
      </c>
      <c r="N629" s="128"/>
      <c r="O629" s="1" t="s">
        <v>14</v>
      </c>
    </row>
    <row r="630" spans="2:15" x14ac:dyDescent="0.25">
      <c r="B630" s="130" t="s">
        <v>28</v>
      </c>
      <c r="C630" s="118"/>
      <c r="D630" s="118"/>
      <c r="E630" s="118"/>
      <c r="F630" s="28">
        <f>SUM(F626:F628)</f>
        <v>1228400</v>
      </c>
      <c r="G630" s="28">
        <f t="shared" ref="G630:H630" si="190">SUM(G626:G628)</f>
        <v>1039800</v>
      </c>
      <c r="H630" s="28">
        <f t="shared" si="190"/>
        <v>1039800</v>
      </c>
      <c r="I630" s="95" t="s">
        <v>14</v>
      </c>
      <c r="J630" s="87" t="s">
        <v>14</v>
      </c>
      <c r="K630" s="87" t="s">
        <v>14</v>
      </c>
      <c r="L630" s="87" t="s">
        <v>14</v>
      </c>
      <c r="M630" s="127" t="s">
        <v>14</v>
      </c>
      <c r="N630" s="128"/>
      <c r="O630" s="1" t="s">
        <v>14</v>
      </c>
    </row>
    <row r="631" spans="2:15" x14ac:dyDescent="0.25">
      <c r="B631" s="137" t="s">
        <v>563</v>
      </c>
      <c r="C631" s="138"/>
      <c r="D631" s="138"/>
      <c r="E631" s="138"/>
      <c r="F631" s="50">
        <f>SUM(F629:F630)</f>
        <v>1228400</v>
      </c>
      <c r="G631" s="50">
        <f t="shared" ref="G631:H631" si="191">SUM(G629:G630)</f>
        <v>1039800</v>
      </c>
      <c r="H631" s="50">
        <f t="shared" si="191"/>
        <v>1039800</v>
      </c>
      <c r="I631" s="95" t="s">
        <v>14</v>
      </c>
      <c r="J631" s="87" t="s">
        <v>14</v>
      </c>
      <c r="K631" s="87" t="s">
        <v>14</v>
      </c>
      <c r="L631" s="87" t="s">
        <v>14</v>
      </c>
      <c r="M631" s="127" t="s">
        <v>14</v>
      </c>
      <c r="N631" s="128"/>
      <c r="O631" s="1" t="s">
        <v>14</v>
      </c>
    </row>
    <row r="632" spans="2:15" ht="17.100000000000001" customHeight="1" x14ac:dyDescent="0.25">
      <c r="B632" s="120" t="s">
        <v>564</v>
      </c>
      <c r="C632" s="117"/>
      <c r="D632" s="117"/>
      <c r="E632" s="117"/>
      <c r="F632" s="118"/>
      <c r="G632" s="118"/>
      <c r="H632" s="129"/>
      <c r="I632" s="117"/>
      <c r="J632" s="117"/>
      <c r="K632" s="117"/>
      <c r="L632" s="117"/>
      <c r="M632" s="117"/>
      <c r="N632" s="117"/>
      <c r="O632" s="119"/>
    </row>
    <row r="633" spans="2:15" x14ac:dyDescent="0.25">
      <c r="B633" s="131" t="s">
        <v>565</v>
      </c>
      <c r="C633" s="118"/>
      <c r="D633" s="132" t="s">
        <v>566</v>
      </c>
      <c r="E633" s="115"/>
      <c r="F633" s="26">
        <v>1327000</v>
      </c>
      <c r="G633" s="27">
        <v>1128000</v>
      </c>
      <c r="H633" s="6">
        <v>1128000</v>
      </c>
      <c r="I633" s="88">
        <v>103</v>
      </c>
      <c r="J633" s="82">
        <v>110</v>
      </c>
      <c r="K633" s="103">
        <v>10</v>
      </c>
      <c r="L633" s="103">
        <v>10</v>
      </c>
      <c r="M633" s="114">
        <v>0</v>
      </c>
      <c r="N633" s="115"/>
      <c r="O633" s="85">
        <v>0</v>
      </c>
    </row>
    <row r="634" spans="2:15" x14ac:dyDescent="0.25">
      <c r="B634" s="131" t="s">
        <v>567</v>
      </c>
      <c r="C634" s="118"/>
      <c r="D634" s="132" t="s">
        <v>568</v>
      </c>
      <c r="E634" s="115"/>
      <c r="F634" s="36">
        <v>339800</v>
      </c>
      <c r="G634" s="29">
        <v>228600</v>
      </c>
      <c r="H634" s="8">
        <v>0</v>
      </c>
      <c r="I634" s="88">
        <v>97.7</v>
      </c>
      <c r="J634" s="82">
        <v>85</v>
      </c>
      <c r="K634" s="103">
        <v>10</v>
      </c>
      <c r="L634" s="103">
        <v>10</v>
      </c>
      <c r="M634" s="114">
        <v>0</v>
      </c>
      <c r="N634" s="115"/>
      <c r="O634" s="85">
        <v>0</v>
      </c>
    </row>
    <row r="635" spans="2:15" x14ac:dyDescent="0.25">
      <c r="B635" s="125" t="s">
        <v>27</v>
      </c>
      <c r="C635" s="126"/>
      <c r="D635" s="126"/>
      <c r="E635" s="126"/>
      <c r="F635" s="18">
        <v>0</v>
      </c>
      <c r="G635" s="18">
        <v>0</v>
      </c>
      <c r="H635" s="18">
        <v>0</v>
      </c>
      <c r="I635" s="95" t="s">
        <v>14</v>
      </c>
      <c r="J635" s="86" t="s">
        <v>14</v>
      </c>
      <c r="K635" s="87" t="s">
        <v>14</v>
      </c>
      <c r="L635" s="87" t="s">
        <v>14</v>
      </c>
      <c r="M635" s="127" t="s">
        <v>14</v>
      </c>
      <c r="N635" s="128"/>
      <c r="O635" s="1" t="s">
        <v>14</v>
      </c>
    </row>
    <row r="636" spans="2:15" x14ac:dyDescent="0.25">
      <c r="B636" s="130" t="s">
        <v>28</v>
      </c>
      <c r="C636" s="118"/>
      <c r="D636" s="118"/>
      <c r="E636" s="118"/>
      <c r="F636" s="28">
        <f>SUM(F633:F634)</f>
        <v>1666800</v>
      </c>
      <c r="G636" s="28">
        <f t="shared" ref="G636:H636" si="192">SUM(G633:G634)</f>
        <v>1356600</v>
      </c>
      <c r="H636" s="28">
        <f t="shared" si="192"/>
        <v>1128000</v>
      </c>
      <c r="I636" s="95" t="s">
        <v>14</v>
      </c>
      <c r="J636" s="87" t="s">
        <v>14</v>
      </c>
      <c r="K636" s="87" t="s">
        <v>14</v>
      </c>
      <c r="L636" s="87" t="s">
        <v>14</v>
      </c>
      <c r="M636" s="127" t="s">
        <v>14</v>
      </c>
      <c r="N636" s="128"/>
      <c r="O636" s="1" t="s">
        <v>14</v>
      </c>
    </row>
    <row r="637" spans="2:15" x14ac:dyDescent="0.25">
      <c r="B637" s="137" t="s">
        <v>569</v>
      </c>
      <c r="C637" s="138"/>
      <c r="D637" s="138"/>
      <c r="E637" s="138"/>
      <c r="F637" s="50">
        <f>SUM(F635:F636)</f>
        <v>1666800</v>
      </c>
      <c r="G637" s="50">
        <f t="shared" ref="G637:H637" si="193">SUM(G635:G636)</f>
        <v>1356600</v>
      </c>
      <c r="H637" s="50">
        <f t="shared" si="193"/>
        <v>1128000</v>
      </c>
      <c r="I637" s="95" t="s">
        <v>14</v>
      </c>
      <c r="J637" s="87" t="s">
        <v>14</v>
      </c>
      <c r="K637" s="87" t="s">
        <v>14</v>
      </c>
      <c r="L637" s="87" t="s">
        <v>14</v>
      </c>
      <c r="M637" s="127" t="s">
        <v>14</v>
      </c>
      <c r="N637" s="128"/>
      <c r="O637" s="1" t="s">
        <v>14</v>
      </c>
    </row>
    <row r="638" spans="2:15" ht="17.100000000000001" customHeight="1" x14ac:dyDescent="0.25">
      <c r="B638" s="120" t="s">
        <v>570</v>
      </c>
      <c r="C638" s="117"/>
      <c r="D638" s="117"/>
      <c r="E638" s="117"/>
      <c r="F638" s="118"/>
      <c r="G638" s="118"/>
      <c r="H638" s="129"/>
      <c r="I638" s="117"/>
      <c r="J638" s="117"/>
      <c r="K638" s="117"/>
      <c r="L638" s="117"/>
      <c r="M638" s="117"/>
      <c r="N638" s="117"/>
      <c r="O638" s="119"/>
    </row>
    <row r="639" spans="2:15" x14ac:dyDescent="0.25">
      <c r="B639" s="131" t="s">
        <v>571</v>
      </c>
      <c r="C639" s="118"/>
      <c r="D639" s="132" t="s">
        <v>572</v>
      </c>
      <c r="E639" s="115"/>
      <c r="F639" s="36">
        <v>338200</v>
      </c>
      <c r="G639" s="29">
        <v>250000</v>
      </c>
      <c r="H639" s="8">
        <v>250000</v>
      </c>
      <c r="I639" s="88">
        <v>103.1</v>
      </c>
      <c r="J639" s="82">
        <v>110</v>
      </c>
      <c r="K639" s="103">
        <v>10</v>
      </c>
      <c r="L639" s="103">
        <v>10</v>
      </c>
      <c r="M639" s="114">
        <v>0</v>
      </c>
      <c r="N639" s="115"/>
      <c r="O639" s="85">
        <v>0</v>
      </c>
    </row>
    <row r="640" spans="2:15" x14ac:dyDescent="0.25">
      <c r="B640" s="125" t="s">
        <v>27</v>
      </c>
      <c r="C640" s="126"/>
      <c r="D640" s="126"/>
      <c r="E640" s="126"/>
      <c r="F640" s="18">
        <v>0</v>
      </c>
      <c r="G640" s="18">
        <v>0</v>
      </c>
      <c r="H640" s="18">
        <v>0</v>
      </c>
      <c r="I640" s="95" t="s">
        <v>14</v>
      </c>
      <c r="J640" s="86" t="s">
        <v>14</v>
      </c>
      <c r="K640" s="87" t="s">
        <v>14</v>
      </c>
      <c r="L640" s="87" t="s">
        <v>14</v>
      </c>
      <c r="M640" s="127" t="s">
        <v>14</v>
      </c>
      <c r="N640" s="128"/>
      <c r="O640" s="1" t="s">
        <v>14</v>
      </c>
    </row>
    <row r="641" spans="2:15" x14ac:dyDescent="0.25">
      <c r="B641" s="130" t="s">
        <v>28</v>
      </c>
      <c r="C641" s="118"/>
      <c r="D641" s="118"/>
      <c r="E641" s="118"/>
      <c r="F641" s="28">
        <f>F639</f>
        <v>338200</v>
      </c>
      <c r="G641" s="28">
        <f t="shared" ref="G641:H641" si="194">G639</f>
        <v>250000</v>
      </c>
      <c r="H641" s="28">
        <f t="shared" si="194"/>
        <v>250000</v>
      </c>
      <c r="I641" s="95" t="s">
        <v>14</v>
      </c>
      <c r="J641" s="87" t="s">
        <v>14</v>
      </c>
      <c r="K641" s="87" t="s">
        <v>14</v>
      </c>
      <c r="L641" s="87" t="s">
        <v>14</v>
      </c>
      <c r="M641" s="127" t="s">
        <v>14</v>
      </c>
      <c r="N641" s="128"/>
      <c r="O641" s="1" t="s">
        <v>14</v>
      </c>
    </row>
    <row r="642" spans="2:15" x14ac:dyDescent="0.25">
      <c r="B642" s="137" t="s">
        <v>573</v>
      </c>
      <c r="C642" s="138"/>
      <c r="D642" s="138"/>
      <c r="E642" s="138"/>
      <c r="F642" s="50">
        <f>SUM(F640:F641)</f>
        <v>338200</v>
      </c>
      <c r="G642" s="50">
        <f t="shared" ref="G642:H642" si="195">SUM(G640:G641)</f>
        <v>250000</v>
      </c>
      <c r="H642" s="50">
        <f t="shared" si="195"/>
        <v>250000</v>
      </c>
      <c r="I642" s="95" t="s">
        <v>14</v>
      </c>
      <c r="J642" s="87" t="s">
        <v>14</v>
      </c>
      <c r="K642" s="87" t="s">
        <v>14</v>
      </c>
      <c r="L642" s="87" t="s">
        <v>14</v>
      </c>
      <c r="M642" s="127" t="s">
        <v>14</v>
      </c>
      <c r="N642" s="128"/>
      <c r="O642" s="1" t="s">
        <v>14</v>
      </c>
    </row>
    <row r="643" spans="2:15" ht="17.100000000000001" customHeight="1" x14ac:dyDescent="0.25">
      <c r="B643" s="120" t="s">
        <v>574</v>
      </c>
      <c r="C643" s="117"/>
      <c r="D643" s="117"/>
      <c r="E643" s="117"/>
      <c r="F643" s="118"/>
      <c r="G643" s="118"/>
      <c r="H643" s="129"/>
      <c r="I643" s="117"/>
      <c r="J643" s="117"/>
      <c r="K643" s="117"/>
      <c r="L643" s="117"/>
      <c r="M643" s="117"/>
      <c r="N643" s="117"/>
      <c r="O643" s="119"/>
    </row>
    <row r="644" spans="2:15" x14ac:dyDescent="0.25">
      <c r="B644" s="131" t="s">
        <v>575</v>
      </c>
      <c r="C644" s="118"/>
      <c r="D644" s="132" t="s">
        <v>576</v>
      </c>
      <c r="E644" s="115"/>
      <c r="F644" s="26">
        <v>427400</v>
      </c>
      <c r="G644" s="27">
        <v>382000</v>
      </c>
      <c r="H644" s="6">
        <v>382000</v>
      </c>
      <c r="I644" s="88">
        <v>90.7</v>
      </c>
      <c r="J644" s="82">
        <v>90</v>
      </c>
      <c r="K644" s="103">
        <v>10</v>
      </c>
      <c r="L644" s="103">
        <v>10</v>
      </c>
      <c r="M644" s="114">
        <v>0</v>
      </c>
      <c r="N644" s="115"/>
      <c r="O644" s="85">
        <v>0</v>
      </c>
    </row>
    <row r="645" spans="2:15" x14ac:dyDescent="0.25">
      <c r="B645" s="125" t="s">
        <v>27</v>
      </c>
      <c r="C645" s="126"/>
      <c r="D645" s="126"/>
      <c r="E645" s="126"/>
      <c r="F645" s="17">
        <v>0</v>
      </c>
      <c r="G645" s="17">
        <v>0</v>
      </c>
      <c r="H645" s="18">
        <v>0</v>
      </c>
      <c r="I645" s="95" t="s">
        <v>14</v>
      </c>
      <c r="J645" s="86" t="s">
        <v>14</v>
      </c>
      <c r="K645" s="87" t="s">
        <v>14</v>
      </c>
      <c r="L645" s="87" t="s">
        <v>14</v>
      </c>
      <c r="M645" s="127" t="s">
        <v>14</v>
      </c>
      <c r="N645" s="128"/>
      <c r="O645" s="1" t="s">
        <v>14</v>
      </c>
    </row>
    <row r="646" spans="2:15" x14ac:dyDescent="0.25">
      <c r="B646" s="130" t="s">
        <v>28</v>
      </c>
      <c r="C646" s="118"/>
      <c r="D646" s="118"/>
      <c r="E646" s="118"/>
      <c r="F646" s="25">
        <f>F644</f>
        <v>427400</v>
      </c>
      <c r="G646" s="25">
        <f t="shared" ref="G646:H646" si="196">G644</f>
        <v>382000</v>
      </c>
      <c r="H646" s="28">
        <f t="shared" si="196"/>
        <v>382000</v>
      </c>
      <c r="I646" s="95" t="s">
        <v>14</v>
      </c>
      <c r="J646" s="87" t="s">
        <v>14</v>
      </c>
      <c r="K646" s="87" t="s">
        <v>14</v>
      </c>
      <c r="L646" s="87" t="s">
        <v>14</v>
      </c>
      <c r="M646" s="127" t="s">
        <v>14</v>
      </c>
      <c r="N646" s="128"/>
      <c r="O646" s="1" t="s">
        <v>14</v>
      </c>
    </row>
    <row r="647" spans="2:15" x14ac:dyDescent="0.25">
      <c r="B647" s="137" t="s">
        <v>577</v>
      </c>
      <c r="C647" s="138"/>
      <c r="D647" s="138"/>
      <c r="E647" s="138"/>
      <c r="F647" s="51">
        <f>SUM(F645:F646)</f>
        <v>427400</v>
      </c>
      <c r="G647" s="51">
        <f t="shared" ref="G647:H647" si="197">SUM(G645:G646)</f>
        <v>382000</v>
      </c>
      <c r="H647" s="50">
        <f t="shared" si="197"/>
        <v>382000</v>
      </c>
      <c r="I647" s="95" t="s">
        <v>14</v>
      </c>
      <c r="J647" s="87" t="s">
        <v>14</v>
      </c>
      <c r="K647" s="87" t="s">
        <v>14</v>
      </c>
      <c r="L647" s="87" t="s">
        <v>14</v>
      </c>
      <c r="M647" s="127" t="s">
        <v>14</v>
      </c>
      <c r="N647" s="128"/>
      <c r="O647" s="1" t="s">
        <v>14</v>
      </c>
    </row>
    <row r="648" spans="2:15" ht="17.100000000000001" customHeight="1" x14ac:dyDescent="0.25">
      <c r="B648" s="120" t="s">
        <v>578</v>
      </c>
      <c r="C648" s="117"/>
      <c r="D648" s="117"/>
      <c r="E648" s="117"/>
      <c r="F648" s="117"/>
      <c r="G648" s="117"/>
      <c r="H648" s="129"/>
      <c r="I648" s="117"/>
      <c r="J648" s="117"/>
      <c r="K648" s="117"/>
      <c r="L648" s="117"/>
      <c r="M648" s="117"/>
      <c r="N648" s="117"/>
      <c r="O648" s="119"/>
    </row>
    <row r="649" spans="2:15" x14ac:dyDescent="0.25">
      <c r="B649" s="142" t="s">
        <v>579</v>
      </c>
      <c r="C649" s="143"/>
      <c r="D649" s="144" t="s">
        <v>580</v>
      </c>
      <c r="E649" s="145"/>
      <c r="F649" s="19">
        <v>417041</v>
      </c>
      <c r="G649" s="16">
        <v>333000</v>
      </c>
      <c r="H649" s="7">
        <v>333000</v>
      </c>
      <c r="I649" s="88">
        <v>94.2</v>
      </c>
      <c r="J649" s="82">
        <v>90</v>
      </c>
      <c r="K649" s="103">
        <v>10</v>
      </c>
      <c r="L649" s="103">
        <v>10</v>
      </c>
      <c r="M649" s="114">
        <v>0</v>
      </c>
      <c r="N649" s="115"/>
      <c r="O649" s="85">
        <v>0</v>
      </c>
    </row>
    <row r="650" spans="2:15" x14ac:dyDescent="0.25">
      <c r="B650" s="125" t="s">
        <v>27</v>
      </c>
      <c r="C650" s="126"/>
      <c r="D650" s="126"/>
      <c r="E650" s="126"/>
      <c r="F650" s="18">
        <f>SUM(F649)</f>
        <v>417041</v>
      </c>
      <c r="G650" s="18">
        <f t="shared" ref="G650:H650" si="198">SUM(G649)</f>
        <v>333000</v>
      </c>
      <c r="H650" s="18">
        <f t="shared" si="198"/>
        <v>333000</v>
      </c>
      <c r="I650" s="95" t="s">
        <v>14</v>
      </c>
      <c r="J650" s="86" t="s">
        <v>14</v>
      </c>
      <c r="K650" s="87" t="s">
        <v>14</v>
      </c>
      <c r="L650" s="87" t="s">
        <v>14</v>
      </c>
      <c r="M650" s="127" t="s">
        <v>14</v>
      </c>
      <c r="N650" s="128"/>
      <c r="O650" s="1" t="s">
        <v>14</v>
      </c>
    </row>
    <row r="651" spans="2:15" x14ac:dyDescent="0.25">
      <c r="B651" s="130" t="s">
        <v>28</v>
      </c>
      <c r="C651" s="118"/>
      <c r="D651" s="118"/>
      <c r="E651" s="118"/>
      <c r="F651" s="28">
        <v>0</v>
      </c>
      <c r="G651" s="28">
        <v>0</v>
      </c>
      <c r="H651" s="28">
        <v>0</v>
      </c>
      <c r="I651" s="95" t="s">
        <v>14</v>
      </c>
      <c r="J651" s="87" t="s">
        <v>14</v>
      </c>
      <c r="K651" s="87" t="s">
        <v>14</v>
      </c>
      <c r="L651" s="87" t="s">
        <v>14</v>
      </c>
      <c r="M651" s="127" t="s">
        <v>14</v>
      </c>
      <c r="N651" s="128"/>
      <c r="O651" s="1" t="s">
        <v>14</v>
      </c>
    </row>
    <row r="652" spans="2:15" x14ac:dyDescent="0.25">
      <c r="B652" s="137" t="s">
        <v>581</v>
      </c>
      <c r="C652" s="138"/>
      <c r="D652" s="138"/>
      <c r="E652" s="138"/>
      <c r="F652" s="50">
        <f>SUM(F650:F651)</f>
        <v>417041</v>
      </c>
      <c r="G652" s="50">
        <f t="shared" ref="G652:H652" si="199">SUM(G650:G651)</f>
        <v>333000</v>
      </c>
      <c r="H652" s="50">
        <f t="shared" si="199"/>
        <v>333000</v>
      </c>
      <c r="I652" s="95" t="s">
        <v>14</v>
      </c>
      <c r="J652" s="87" t="s">
        <v>14</v>
      </c>
      <c r="K652" s="87" t="s">
        <v>14</v>
      </c>
      <c r="L652" s="87" t="s">
        <v>14</v>
      </c>
      <c r="M652" s="127" t="s">
        <v>14</v>
      </c>
      <c r="N652" s="128"/>
      <c r="O652" s="1" t="s">
        <v>14</v>
      </c>
    </row>
    <row r="653" spans="2:15" ht="17.100000000000001" customHeight="1" x14ac:dyDescent="0.25">
      <c r="B653" s="120" t="s">
        <v>582</v>
      </c>
      <c r="C653" s="117"/>
      <c r="D653" s="117"/>
      <c r="E653" s="117"/>
      <c r="F653" s="118"/>
      <c r="G653" s="118"/>
      <c r="H653" s="129"/>
      <c r="I653" s="117"/>
      <c r="J653" s="117"/>
      <c r="K653" s="117"/>
      <c r="L653" s="117"/>
      <c r="M653" s="117"/>
      <c r="N653" s="117"/>
      <c r="O653" s="119"/>
    </row>
    <row r="654" spans="2:15" x14ac:dyDescent="0.25">
      <c r="B654" s="142" t="s">
        <v>587</v>
      </c>
      <c r="C654" s="143"/>
      <c r="D654" s="144" t="s">
        <v>588</v>
      </c>
      <c r="E654" s="145"/>
      <c r="F654" s="13">
        <v>538392</v>
      </c>
      <c r="G654" s="14">
        <v>483489</v>
      </c>
      <c r="H654" s="4">
        <v>483489</v>
      </c>
      <c r="I654" s="88">
        <v>94.8</v>
      </c>
      <c r="J654" s="82">
        <v>90</v>
      </c>
      <c r="K654" s="103">
        <v>10</v>
      </c>
      <c r="L654" s="103">
        <v>10</v>
      </c>
      <c r="M654" s="114">
        <v>0</v>
      </c>
      <c r="N654" s="115"/>
      <c r="O654" s="85">
        <v>0</v>
      </c>
    </row>
    <row r="655" spans="2:15" x14ac:dyDescent="0.25">
      <c r="B655" s="125" t="s">
        <v>27</v>
      </c>
      <c r="C655" s="126"/>
      <c r="D655" s="126"/>
      <c r="E655" s="126"/>
      <c r="F655" s="17">
        <f>SUM(F654)</f>
        <v>538392</v>
      </c>
      <c r="G655" s="17">
        <f t="shared" ref="G655:H655" si="200">SUM(G654)</f>
        <v>483489</v>
      </c>
      <c r="H655" s="18">
        <f t="shared" si="200"/>
        <v>483489</v>
      </c>
      <c r="I655" s="95" t="s">
        <v>14</v>
      </c>
      <c r="J655" s="86" t="s">
        <v>14</v>
      </c>
      <c r="K655" s="87" t="s">
        <v>14</v>
      </c>
      <c r="L655" s="87" t="s">
        <v>14</v>
      </c>
      <c r="M655" s="127" t="s">
        <v>14</v>
      </c>
      <c r="N655" s="128"/>
      <c r="O655" s="1" t="s">
        <v>14</v>
      </c>
    </row>
    <row r="656" spans="2:15" x14ac:dyDescent="0.25">
      <c r="B656" s="130" t="s">
        <v>28</v>
      </c>
      <c r="C656" s="118"/>
      <c r="D656" s="118"/>
      <c r="E656" s="118"/>
      <c r="F656" s="25">
        <v>0</v>
      </c>
      <c r="G656" s="25">
        <v>0</v>
      </c>
      <c r="H656" s="28">
        <v>0</v>
      </c>
      <c r="I656" s="95" t="s">
        <v>14</v>
      </c>
      <c r="J656" s="87" t="s">
        <v>14</v>
      </c>
      <c r="K656" s="87" t="s">
        <v>14</v>
      </c>
      <c r="L656" s="87" t="s">
        <v>14</v>
      </c>
      <c r="M656" s="127" t="s">
        <v>14</v>
      </c>
      <c r="N656" s="128"/>
      <c r="O656" s="1" t="s">
        <v>14</v>
      </c>
    </row>
    <row r="657" spans="2:15" x14ac:dyDescent="0.25">
      <c r="B657" s="137" t="s">
        <v>589</v>
      </c>
      <c r="C657" s="138"/>
      <c r="D657" s="138"/>
      <c r="E657" s="138"/>
      <c r="F657" s="51">
        <f>SUM(F655:F656)</f>
        <v>538392</v>
      </c>
      <c r="G657" s="51">
        <f t="shared" ref="G657:H657" si="201">SUM(G655:G656)</f>
        <v>483489</v>
      </c>
      <c r="H657" s="50">
        <f t="shared" si="201"/>
        <v>483489</v>
      </c>
      <c r="I657" s="95" t="s">
        <v>14</v>
      </c>
      <c r="J657" s="87" t="s">
        <v>14</v>
      </c>
      <c r="K657" s="87" t="s">
        <v>14</v>
      </c>
      <c r="L657" s="87" t="s">
        <v>14</v>
      </c>
      <c r="M657" s="127" t="s">
        <v>14</v>
      </c>
      <c r="N657" s="128"/>
      <c r="O657" s="1" t="s">
        <v>14</v>
      </c>
    </row>
    <row r="658" spans="2:15" ht="17.100000000000001" customHeight="1" x14ac:dyDescent="0.25">
      <c r="B658" s="120" t="s">
        <v>590</v>
      </c>
      <c r="C658" s="117"/>
      <c r="D658" s="117"/>
      <c r="E658" s="117"/>
      <c r="F658" s="117"/>
      <c r="G658" s="117"/>
      <c r="H658" s="129"/>
      <c r="I658" s="117"/>
      <c r="J658" s="117"/>
      <c r="K658" s="117"/>
      <c r="L658" s="117"/>
      <c r="M658" s="117"/>
      <c r="N658" s="117"/>
      <c r="O658" s="119"/>
    </row>
    <row r="659" spans="2:15" x14ac:dyDescent="0.25">
      <c r="B659" s="131" t="s">
        <v>591</v>
      </c>
      <c r="C659" s="118"/>
      <c r="D659" s="132" t="s">
        <v>592</v>
      </c>
      <c r="E659" s="115"/>
      <c r="F659" s="36">
        <v>384000</v>
      </c>
      <c r="G659" s="29">
        <v>282000</v>
      </c>
      <c r="H659" s="8">
        <v>282000</v>
      </c>
      <c r="I659" s="88">
        <v>101.3</v>
      </c>
      <c r="J659" s="88">
        <v>105</v>
      </c>
      <c r="K659" s="103">
        <v>10</v>
      </c>
      <c r="L659" s="103">
        <v>10</v>
      </c>
      <c r="M659" s="114">
        <v>0</v>
      </c>
      <c r="N659" s="115"/>
      <c r="O659" s="85">
        <v>0</v>
      </c>
    </row>
    <row r="660" spans="2:15" x14ac:dyDescent="0.25">
      <c r="B660" s="125" t="s">
        <v>27</v>
      </c>
      <c r="C660" s="126"/>
      <c r="D660" s="126"/>
      <c r="E660" s="126"/>
      <c r="F660" s="18">
        <v>0</v>
      </c>
      <c r="G660" s="18">
        <v>0</v>
      </c>
      <c r="H660" s="18">
        <v>0</v>
      </c>
      <c r="I660" s="95" t="s">
        <v>14</v>
      </c>
      <c r="J660" s="86" t="s">
        <v>14</v>
      </c>
      <c r="K660" s="87" t="s">
        <v>14</v>
      </c>
      <c r="L660" s="87" t="s">
        <v>14</v>
      </c>
      <c r="M660" s="127" t="s">
        <v>14</v>
      </c>
      <c r="N660" s="128"/>
      <c r="O660" s="1" t="s">
        <v>14</v>
      </c>
    </row>
    <row r="661" spans="2:15" x14ac:dyDescent="0.25">
      <c r="B661" s="130" t="s">
        <v>28</v>
      </c>
      <c r="C661" s="118"/>
      <c r="D661" s="118"/>
      <c r="E661" s="118"/>
      <c r="F661" s="28">
        <f>F659</f>
        <v>384000</v>
      </c>
      <c r="G661" s="28">
        <f t="shared" ref="G661:H661" si="202">G659</f>
        <v>282000</v>
      </c>
      <c r="H661" s="28">
        <f t="shared" si="202"/>
        <v>282000</v>
      </c>
      <c r="I661" s="95" t="s">
        <v>14</v>
      </c>
      <c r="J661" s="87" t="s">
        <v>14</v>
      </c>
      <c r="K661" s="87" t="s">
        <v>14</v>
      </c>
      <c r="L661" s="87" t="s">
        <v>14</v>
      </c>
      <c r="M661" s="127" t="s">
        <v>14</v>
      </c>
      <c r="N661" s="128"/>
      <c r="O661" s="1" t="s">
        <v>14</v>
      </c>
    </row>
    <row r="662" spans="2:15" x14ac:dyDescent="0.25">
      <c r="B662" s="137" t="s">
        <v>593</v>
      </c>
      <c r="C662" s="138"/>
      <c r="D662" s="138"/>
      <c r="E662" s="138"/>
      <c r="F662" s="50">
        <f>SUM(F660:F661)</f>
        <v>384000</v>
      </c>
      <c r="G662" s="50">
        <f t="shared" ref="G662:H662" si="203">SUM(G660:G661)</f>
        <v>282000</v>
      </c>
      <c r="H662" s="50">
        <f t="shared" si="203"/>
        <v>282000</v>
      </c>
      <c r="I662" s="95" t="s">
        <v>14</v>
      </c>
      <c r="J662" s="87" t="s">
        <v>14</v>
      </c>
      <c r="K662" s="87" t="s">
        <v>14</v>
      </c>
      <c r="L662" s="87" t="s">
        <v>14</v>
      </c>
      <c r="M662" s="127" t="s">
        <v>14</v>
      </c>
      <c r="N662" s="128"/>
      <c r="O662" s="1" t="s">
        <v>14</v>
      </c>
    </row>
    <row r="663" spans="2:15" ht="17.100000000000001" customHeight="1" x14ac:dyDescent="0.25">
      <c r="B663" s="120" t="s">
        <v>594</v>
      </c>
      <c r="C663" s="117"/>
      <c r="D663" s="117"/>
      <c r="E663" s="117"/>
      <c r="F663" s="118"/>
      <c r="G663" s="118"/>
      <c r="H663" s="129"/>
      <c r="I663" s="121"/>
      <c r="J663" s="117"/>
      <c r="K663" s="117"/>
      <c r="L663" s="117"/>
      <c r="M663" s="117"/>
      <c r="N663" s="117"/>
      <c r="O663" s="119"/>
    </row>
    <row r="664" spans="2:15" x14ac:dyDescent="0.25">
      <c r="B664" s="131" t="s">
        <v>595</v>
      </c>
      <c r="C664" s="118"/>
      <c r="D664" s="132" t="s">
        <v>596</v>
      </c>
      <c r="E664" s="115"/>
      <c r="F664" s="26">
        <v>187880</v>
      </c>
      <c r="G664" s="27">
        <v>130600</v>
      </c>
      <c r="H664" s="6">
        <v>0</v>
      </c>
      <c r="I664" s="94">
        <v>77.900000000000006</v>
      </c>
      <c r="J664" s="81" t="s">
        <v>14</v>
      </c>
      <c r="K664" s="103">
        <v>10</v>
      </c>
      <c r="L664" s="103">
        <v>10</v>
      </c>
      <c r="M664" s="114">
        <v>0</v>
      </c>
      <c r="N664" s="115"/>
      <c r="O664" s="85">
        <v>0</v>
      </c>
    </row>
    <row r="665" spans="2:15" x14ac:dyDescent="0.25">
      <c r="B665" s="131" t="s">
        <v>597</v>
      </c>
      <c r="C665" s="118"/>
      <c r="D665" s="132" t="s">
        <v>598</v>
      </c>
      <c r="E665" s="115"/>
      <c r="F665" s="26">
        <v>172647</v>
      </c>
      <c r="G665" s="27">
        <v>135000</v>
      </c>
      <c r="H665" s="6">
        <v>135000</v>
      </c>
      <c r="I665" s="94">
        <v>101</v>
      </c>
      <c r="J665" s="88">
        <v>100</v>
      </c>
      <c r="K665" s="103">
        <v>10</v>
      </c>
      <c r="L665" s="103">
        <v>10</v>
      </c>
      <c r="M665" s="114">
        <v>0</v>
      </c>
      <c r="N665" s="115"/>
      <c r="O665" s="85">
        <v>0</v>
      </c>
    </row>
    <row r="666" spans="2:15" x14ac:dyDescent="0.25">
      <c r="B666" s="142" t="s">
        <v>599</v>
      </c>
      <c r="C666" s="143"/>
      <c r="D666" s="144" t="s">
        <v>600</v>
      </c>
      <c r="E666" s="145"/>
      <c r="F666" s="19">
        <v>1053623</v>
      </c>
      <c r="G666" s="16">
        <v>320000</v>
      </c>
      <c r="H666" s="7">
        <v>0</v>
      </c>
      <c r="I666" s="94">
        <v>80.400000000000006</v>
      </c>
      <c r="J666" s="88">
        <v>40</v>
      </c>
      <c r="K666" s="103">
        <v>10</v>
      </c>
      <c r="L666" s="103">
        <v>10</v>
      </c>
      <c r="M666" s="114">
        <v>0</v>
      </c>
      <c r="N666" s="115"/>
      <c r="O666" s="85">
        <v>0</v>
      </c>
    </row>
    <row r="667" spans="2:15" x14ac:dyDescent="0.25">
      <c r="B667" s="125" t="s">
        <v>27</v>
      </c>
      <c r="C667" s="126"/>
      <c r="D667" s="126"/>
      <c r="E667" s="126"/>
      <c r="F667" s="18">
        <f>SUM(F666)</f>
        <v>1053623</v>
      </c>
      <c r="G667" s="18">
        <f t="shared" ref="G667:H667" si="204">SUM(G666)</f>
        <v>320000</v>
      </c>
      <c r="H667" s="18">
        <f t="shared" si="204"/>
        <v>0</v>
      </c>
      <c r="I667" s="95" t="s">
        <v>14</v>
      </c>
      <c r="J667" s="86" t="s">
        <v>14</v>
      </c>
      <c r="K667" s="87" t="s">
        <v>14</v>
      </c>
      <c r="L667" s="87" t="s">
        <v>14</v>
      </c>
      <c r="M667" s="127" t="s">
        <v>14</v>
      </c>
      <c r="N667" s="128"/>
      <c r="O667" s="1" t="s">
        <v>14</v>
      </c>
    </row>
    <row r="668" spans="2:15" x14ac:dyDescent="0.25">
      <c r="B668" s="130" t="s">
        <v>28</v>
      </c>
      <c r="C668" s="118"/>
      <c r="D668" s="118"/>
      <c r="E668" s="118"/>
      <c r="F668" s="28">
        <f>SUM(F664:F665)</f>
        <v>360527</v>
      </c>
      <c r="G668" s="28">
        <f t="shared" ref="G668:H668" si="205">SUM(G664:G665)</f>
        <v>265600</v>
      </c>
      <c r="H668" s="28">
        <f t="shared" si="205"/>
        <v>135000</v>
      </c>
      <c r="I668" s="95" t="s">
        <v>14</v>
      </c>
      <c r="J668" s="87" t="s">
        <v>14</v>
      </c>
      <c r="K668" s="87" t="s">
        <v>14</v>
      </c>
      <c r="L668" s="87" t="s">
        <v>14</v>
      </c>
      <c r="M668" s="127" t="s">
        <v>14</v>
      </c>
      <c r="N668" s="128"/>
      <c r="O668" s="1" t="s">
        <v>14</v>
      </c>
    </row>
    <row r="669" spans="2:15" x14ac:dyDescent="0.25">
      <c r="B669" s="137" t="s">
        <v>601</v>
      </c>
      <c r="C669" s="138"/>
      <c r="D669" s="138"/>
      <c r="E669" s="138"/>
      <c r="F669" s="50">
        <f>SUM(F667:F668)</f>
        <v>1414150</v>
      </c>
      <c r="G669" s="50">
        <f t="shared" ref="G669:H669" si="206">SUM(G667:G668)</f>
        <v>585600</v>
      </c>
      <c r="H669" s="50">
        <f t="shared" si="206"/>
        <v>135000</v>
      </c>
      <c r="I669" s="95" t="s">
        <v>14</v>
      </c>
      <c r="J669" s="87" t="s">
        <v>14</v>
      </c>
      <c r="K669" s="87" t="s">
        <v>14</v>
      </c>
      <c r="L669" s="87" t="s">
        <v>14</v>
      </c>
      <c r="M669" s="127" t="s">
        <v>14</v>
      </c>
      <c r="N669" s="128"/>
      <c r="O669" s="1" t="s">
        <v>14</v>
      </c>
    </row>
    <row r="670" spans="2:15" x14ac:dyDescent="0.25">
      <c r="B670" s="139" t="s">
        <v>27</v>
      </c>
      <c r="C670" s="140"/>
      <c r="D670" s="140"/>
      <c r="E670" s="140"/>
      <c r="F670" s="20">
        <f>SUM(F546,F551,F557,F562,F567,F572,F577,F583,F591,F596,F601,F606,F611,F616,F622,F629,F635,F640,F645,F650,F655,F660,F667)</f>
        <v>4452325</v>
      </c>
      <c r="G670" s="20">
        <f t="shared" ref="G670:H670" si="207">SUM(G546,G551,G557,G562,G567,G572,G577,G583,G591,G596,G601,G606,G611,G616,G622,G629,G635,G640,G645,G650,G655,G660,G667)</f>
        <v>2251484</v>
      </c>
      <c r="H670" s="54">
        <f t="shared" si="207"/>
        <v>1931483</v>
      </c>
      <c r="I670" s="95" t="s">
        <v>14</v>
      </c>
      <c r="J670" s="87" t="s">
        <v>14</v>
      </c>
      <c r="K670" s="87" t="s">
        <v>14</v>
      </c>
      <c r="L670" s="87" t="s">
        <v>14</v>
      </c>
      <c r="M670" s="127" t="s">
        <v>14</v>
      </c>
      <c r="N670" s="128"/>
      <c r="O670" s="1" t="s">
        <v>14</v>
      </c>
    </row>
    <row r="671" spans="2:15" x14ac:dyDescent="0.25">
      <c r="B671" s="133" t="s">
        <v>28</v>
      </c>
      <c r="C671" s="134"/>
      <c r="D671" s="134"/>
      <c r="E671" s="134"/>
      <c r="F671" s="56">
        <f t="shared" ref="F671:H672" si="208">SUM(F547,F552,F558,F563,F568,F573,F578,F584,F592,F597,F602,F607,F612,F617,F623,F630,F636,F641,F646,F651,F656,F661,F668)</f>
        <v>11676068</v>
      </c>
      <c r="G671" s="56">
        <f t="shared" si="208"/>
        <v>9604602</v>
      </c>
      <c r="H671" s="63">
        <f t="shared" si="208"/>
        <v>7862710</v>
      </c>
      <c r="I671" s="95" t="s">
        <v>14</v>
      </c>
      <c r="J671" s="87" t="s">
        <v>14</v>
      </c>
      <c r="K671" s="87" t="s">
        <v>14</v>
      </c>
      <c r="L671" s="87" t="s">
        <v>14</v>
      </c>
      <c r="M671" s="127" t="s">
        <v>14</v>
      </c>
      <c r="N671" s="128"/>
      <c r="O671" s="1" t="s">
        <v>14</v>
      </c>
    </row>
    <row r="672" spans="2:15" x14ac:dyDescent="0.25">
      <c r="B672" s="135" t="s">
        <v>602</v>
      </c>
      <c r="C672" s="136"/>
      <c r="D672" s="136"/>
      <c r="E672" s="136"/>
      <c r="F672" s="49">
        <f t="shared" si="208"/>
        <v>16128393</v>
      </c>
      <c r="G672" s="49">
        <f t="shared" si="208"/>
        <v>11856086</v>
      </c>
      <c r="H672" s="59">
        <f t="shared" si="208"/>
        <v>9794193</v>
      </c>
      <c r="I672" s="95" t="s">
        <v>14</v>
      </c>
      <c r="J672" s="87" t="s">
        <v>14</v>
      </c>
      <c r="K672" s="87" t="s">
        <v>14</v>
      </c>
      <c r="L672" s="87" t="s">
        <v>14</v>
      </c>
      <c r="M672" s="127" t="s">
        <v>14</v>
      </c>
      <c r="N672" s="128"/>
      <c r="O672" s="1" t="s">
        <v>14</v>
      </c>
    </row>
    <row r="673" spans="2:15" ht="18.600000000000001" customHeight="1" x14ac:dyDescent="0.25">
      <c r="B673" s="116" t="s">
        <v>603</v>
      </c>
      <c r="C673" s="117"/>
      <c r="D673" s="117"/>
      <c r="E673" s="117"/>
      <c r="F673" s="117"/>
      <c r="G673" s="117"/>
      <c r="H673" s="118"/>
      <c r="I673" s="117"/>
      <c r="J673" s="117"/>
      <c r="K673" s="117"/>
      <c r="L673" s="117"/>
      <c r="M673" s="117"/>
      <c r="N673" s="117"/>
      <c r="O673" s="119"/>
    </row>
    <row r="674" spans="2:15" ht="17.100000000000001" customHeight="1" x14ac:dyDescent="0.25">
      <c r="B674" s="120" t="s">
        <v>665</v>
      </c>
      <c r="C674" s="117"/>
      <c r="D674" s="117"/>
      <c r="E674" s="117"/>
      <c r="F674" s="117"/>
      <c r="G674" s="117"/>
      <c r="H674" s="121"/>
      <c r="I674" s="121"/>
      <c r="J674" s="117"/>
      <c r="K674" s="117"/>
      <c r="L674" s="117"/>
      <c r="M674" s="117"/>
      <c r="N674" s="117"/>
      <c r="O674" s="119"/>
    </row>
    <row r="675" spans="2:15" x14ac:dyDescent="0.25">
      <c r="B675" s="131" t="s">
        <v>609</v>
      </c>
      <c r="C675" s="118"/>
      <c r="D675" s="132" t="s">
        <v>610</v>
      </c>
      <c r="E675" s="115"/>
      <c r="F675" s="26">
        <v>125000</v>
      </c>
      <c r="G675" s="27">
        <v>110000</v>
      </c>
      <c r="H675" s="6">
        <v>0</v>
      </c>
      <c r="I675" s="94"/>
      <c r="J675" s="88">
        <v>0</v>
      </c>
      <c r="K675" s="103">
        <v>10</v>
      </c>
      <c r="L675" s="103">
        <v>10</v>
      </c>
      <c r="M675" s="114">
        <v>0</v>
      </c>
      <c r="N675" s="115"/>
      <c r="O675" s="85">
        <v>0</v>
      </c>
    </row>
    <row r="676" spans="2:15" x14ac:dyDescent="0.25">
      <c r="B676" s="131" t="s">
        <v>613</v>
      </c>
      <c r="C676" s="118"/>
      <c r="D676" s="132" t="s">
        <v>614</v>
      </c>
      <c r="E676" s="115"/>
      <c r="F676" s="36">
        <v>190000</v>
      </c>
      <c r="G676" s="29">
        <v>170000</v>
      </c>
      <c r="H676" s="8">
        <v>0</v>
      </c>
      <c r="I676" s="94"/>
      <c r="J676" s="88">
        <v>40</v>
      </c>
      <c r="K676" s="103">
        <v>10</v>
      </c>
      <c r="L676" s="103">
        <v>10</v>
      </c>
      <c r="M676" s="114">
        <v>0</v>
      </c>
      <c r="N676" s="115"/>
      <c r="O676" s="85">
        <v>0</v>
      </c>
    </row>
    <row r="677" spans="2:15" x14ac:dyDescent="0.25">
      <c r="B677" s="125" t="s">
        <v>27</v>
      </c>
      <c r="C677" s="126"/>
      <c r="D677" s="126"/>
      <c r="E677" s="126"/>
      <c r="F677" s="18">
        <v>0</v>
      </c>
      <c r="G677" s="18">
        <v>0</v>
      </c>
      <c r="H677" s="18">
        <v>0</v>
      </c>
      <c r="I677" s="95" t="s">
        <v>14</v>
      </c>
      <c r="J677" s="86" t="s">
        <v>14</v>
      </c>
      <c r="K677" s="87" t="s">
        <v>14</v>
      </c>
      <c r="L677" s="87" t="s">
        <v>14</v>
      </c>
      <c r="M677" s="127" t="s">
        <v>14</v>
      </c>
      <c r="N677" s="128"/>
      <c r="O677" s="1" t="s">
        <v>14</v>
      </c>
    </row>
    <row r="678" spans="2:15" x14ac:dyDescent="0.25">
      <c r="B678" s="130" t="s">
        <v>28</v>
      </c>
      <c r="C678" s="118"/>
      <c r="D678" s="118"/>
      <c r="E678" s="118"/>
      <c r="F678" s="28">
        <f>SUM(F675:F676)</f>
        <v>315000</v>
      </c>
      <c r="G678" s="28">
        <f t="shared" ref="G678:H678" si="209">SUM(G675:G676)</f>
        <v>280000</v>
      </c>
      <c r="H678" s="28">
        <f t="shared" si="209"/>
        <v>0</v>
      </c>
      <c r="I678" s="95" t="s">
        <v>14</v>
      </c>
      <c r="J678" s="87" t="s">
        <v>14</v>
      </c>
      <c r="K678" s="87" t="s">
        <v>14</v>
      </c>
      <c r="L678" s="87" t="s">
        <v>14</v>
      </c>
      <c r="M678" s="127" t="s">
        <v>14</v>
      </c>
      <c r="N678" s="128"/>
      <c r="O678" s="1" t="s">
        <v>14</v>
      </c>
    </row>
    <row r="679" spans="2:15" x14ac:dyDescent="0.25">
      <c r="B679" s="137" t="s">
        <v>695</v>
      </c>
      <c r="C679" s="138"/>
      <c r="D679" s="138"/>
      <c r="E679" s="138"/>
      <c r="F679" s="50">
        <f>SUM(F677:F678)</f>
        <v>315000</v>
      </c>
      <c r="G679" s="50">
        <f t="shared" ref="G679:H679" si="210">SUM(G677:G678)</f>
        <v>280000</v>
      </c>
      <c r="H679" s="50">
        <f t="shared" si="210"/>
        <v>0</v>
      </c>
      <c r="I679" s="95" t="s">
        <v>14</v>
      </c>
      <c r="J679" s="87" t="s">
        <v>14</v>
      </c>
      <c r="K679" s="87" t="s">
        <v>14</v>
      </c>
      <c r="L679" s="87" t="s">
        <v>14</v>
      </c>
      <c r="M679" s="127" t="s">
        <v>14</v>
      </c>
      <c r="N679" s="128"/>
      <c r="O679" s="1" t="s">
        <v>14</v>
      </c>
    </row>
    <row r="680" spans="2:15" ht="17.100000000000001" customHeight="1" x14ac:dyDescent="0.25">
      <c r="B680" s="120" t="s">
        <v>604</v>
      </c>
      <c r="C680" s="117"/>
      <c r="D680" s="117"/>
      <c r="E680" s="117"/>
      <c r="F680" s="118"/>
      <c r="G680" s="118"/>
      <c r="H680" s="129"/>
      <c r="I680" s="117"/>
      <c r="J680" s="117"/>
      <c r="K680" s="117"/>
      <c r="L680" s="117"/>
      <c r="M680" s="117"/>
      <c r="N680" s="117"/>
      <c r="O680" s="119"/>
    </row>
    <row r="681" spans="2:15" x14ac:dyDescent="0.25">
      <c r="B681" s="142" t="s">
        <v>605</v>
      </c>
      <c r="C681" s="143"/>
      <c r="D681" s="144" t="s">
        <v>606</v>
      </c>
      <c r="E681" s="145"/>
      <c r="F681" s="23">
        <v>554562</v>
      </c>
      <c r="G681" s="24">
        <v>350000</v>
      </c>
      <c r="H681" s="7">
        <v>350000</v>
      </c>
      <c r="I681" s="88">
        <v>90</v>
      </c>
      <c r="J681" s="82">
        <v>85</v>
      </c>
      <c r="K681" s="103">
        <v>10</v>
      </c>
      <c r="L681" s="103">
        <v>10</v>
      </c>
      <c r="M681" s="114">
        <v>0</v>
      </c>
      <c r="N681" s="115"/>
      <c r="O681" s="85">
        <v>0</v>
      </c>
    </row>
    <row r="682" spans="2:15" x14ac:dyDescent="0.25">
      <c r="B682" s="125" t="s">
        <v>27</v>
      </c>
      <c r="C682" s="126"/>
      <c r="D682" s="126"/>
      <c r="E682" s="126"/>
      <c r="F682" s="18">
        <f>SUM(F681)</f>
        <v>554562</v>
      </c>
      <c r="G682" s="18">
        <f t="shared" ref="G682:H682" si="211">SUM(G681)</f>
        <v>350000</v>
      </c>
      <c r="H682" s="18">
        <f t="shared" si="211"/>
        <v>350000</v>
      </c>
      <c r="I682" s="95" t="s">
        <v>14</v>
      </c>
      <c r="J682" s="86" t="s">
        <v>14</v>
      </c>
      <c r="K682" s="87" t="s">
        <v>14</v>
      </c>
      <c r="L682" s="87" t="s">
        <v>14</v>
      </c>
      <c r="M682" s="127" t="s">
        <v>14</v>
      </c>
      <c r="N682" s="128"/>
      <c r="O682" s="1" t="s">
        <v>14</v>
      </c>
    </row>
    <row r="683" spans="2:15" x14ac:dyDescent="0.25">
      <c r="B683" s="130" t="s">
        <v>28</v>
      </c>
      <c r="C683" s="118"/>
      <c r="D683" s="118"/>
      <c r="E683" s="118"/>
      <c r="F683" s="28">
        <v>0</v>
      </c>
      <c r="G683" s="28">
        <v>0</v>
      </c>
      <c r="H683" s="28">
        <v>0</v>
      </c>
      <c r="I683" s="95" t="s">
        <v>14</v>
      </c>
      <c r="J683" s="87" t="s">
        <v>14</v>
      </c>
      <c r="K683" s="87" t="s">
        <v>14</v>
      </c>
      <c r="L683" s="87" t="s">
        <v>14</v>
      </c>
      <c r="M683" s="127" t="s">
        <v>14</v>
      </c>
      <c r="N683" s="128"/>
      <c r="O683" s="1" t="s">
        <v>14</v>
      </c>
    </row>
    <row r="684" spans="2:15" x14ac:dyDescent="0.25">
      <c r="B684" s="137" t="s">
        <v>607</v>
      </c>
      <c r="C684" s="138"/>
      <c r="D684" s="138"/>
      <c r="E684" s="138"/>
      <c r="F684" s="50">
        <f>SUM(F682:F683)</f>
        <v>554562</v>
      </c>
      <c r="G684" s="50">
        <f t="shared" ref="G684:H684" si="212">SUM(G682:G683)</f>
        <v>350000</v>
      </c>
      <c r="H684" s="50">
        <f t="shared" si="212"/>
        <v>350000</v>
      </c>
      <c r="I684" s="95" t="s">
        <v>14</v>
      </c>
      <c r="J684" s="87" t="s">
        <v>14</v>
      </c>
      <c r="K684" s="87" t="s">
        <v>14</v>
      </c>
      <c r="L684" s="87" t="s">
        <v>14</v>
      </c>
      <c r="M684" s="127" t="s">
        <v>14</v>
      </c>
      <c r="N684" s="128"/>
      <c r="O684" s="1" t="s">
        <v>14</v>
      </c>
    </row>
    <row r="685" spans="2:15" ht="17.100000000000001" customHeight="1" x14ac:dyDescent="0.25">
      <c r="B685" s="120" t="s">
        <v>608</v>
      </c>
      <c r="C685" s="117"/>
      <c r="D685" s="117"/>
      <c r="E685" s="117"/>
      <c r="F685" s="118"/>
      <c r="G685" s="118"/>
      <c r="H685" s="129"/>
      <c r="I685" s="117"/>
      <c r="J685" s="117"/>
      <c r="K685" s="117"/>
      <c r="L685" s="117"/>
      <c r="M685" s="117"/>
      <c r="N685" s="117"/>
      <c r="O685" s="119"/>
    </row>
    <row r="686" spans="2:15" x14ac:dyDescent="0.25">
      <c r="B686" s="131" t="s">
        <v>611</v>
      </c>
      <c r="C686" s="118"/>
      <c r="D686" s="132" t="s">
        <v>612</v>
      </c>
      <c r="E686" s="115"/>
      <c r="F686" s="36">
        <v>105618</v>
      </c>
      <c r="G686" s="29">
        <v>94000</v>
      </c>
      <c r="H686" s="8">
        <v>94000</v>
      </c>
      <c r="I686" s="88">
        <v>87</v>
      </c>
      <c r="J686" s="82">
        <v>95</v>
      </c>
      <c r="K686" s="103">
        <v>10</v>
      </c>
      <c r="L686" s="103">
        <v>10</v>
      </c>
      <c r="M686" s="114">
        <v>0</v>
      </c>
      <c r="N686" s="115"/>
      <c r="O686" s="85">
        <v>0</v>
      </c>
    </row>
    <row r="687" spans="2:15" x14ac:dyDescent="0.25">
      <c r="B687" s="125" t="s">
        <v>27</v>
      </c>
      <c r="C687" s="126"/>
      <c r="D687" s="126"/>
      <c r="E687" s="126"/>
      <c r="F687" s="18">
        <v>0</v>
      </c>
      <c r="G687" s="18">
        <v>0</v>
      </c>
      <c r="H687" s="18">
        <v>0</v>
      </c>
      <c r="I687" s="95" t="s">
        <v>14</v>
      </c>
      <c r="J687" s="86" t="s">
        <v>14</v>
      </c>
      <c r="K687" s="87" t="s">
        <v>14</v>
      </c>
      <c r="L687" s="87" t="s">
        <v>14</v>
      </c>
      <c r="M687" s="127" t="s">
        <v>14</v>
      </c>
      <c r="N687" s="128"/>
      <c r="O687" s="1" t="s">
        <v>14</v>
      </c>
    </row>
    <row r="688" spans="2:15" x14ac:dyDescent="0.25">
      <c r="B688" s="130" t="s">
        <v>28</v>
      </c>
      <c r="C688" s="118"/>
      <c r="D688" s="118"/>
      <c r="E688" s="118"/>
      <c r="F688" s="28">
        <f>F686</f>
        <v>105618</v>
      </c>
      <c r="G688" s="28">
        <f t="shared" ref="G688:H688" si="213">G686</f>
        <v>94000</v>
      </c>
      <c r="H688" s="28">
        <f t="shared" si="213"/>
        <v>94000</v>
      </c>
      <c r="I688" s="95" t="s">
        <v>14</v>
      </c>
      <c r="J688" s="87" t="s">
        <v>14</v>
      </c>
      <c r="K688" s="87" t="s">
        <v>14</v>
      </c>
      <c r="L688" s="87" t="s">
        <v>14</v>
      </c>
      <c r="M688" s="127" t="s">
        <v>14</v>
      </c>
      <c r="N688" s="128"/>
      <c r="O688" s="1" t="s">
        <v>14</v>
      </c>
    </row>
    <row r="689" spans="2:15" x14ac:dyDescent="0.25">
      <c r="B689" s="137" t="s">
        <v>615</v>
      </c>
      <c r="C689" s="138"/>
      <c r="D689" s="138"/>
      <c r="E689" s="138"/>
      <c r="F689" s="50">
        <f>SUM(F687:F688)</f>
        <v>105618</v>
      </c>
      <c r="G689" s="50">
        <f t="shared" ref="G689:H689" si="214">SUM(G687:G688)</f>
        <v>94000</v>
      </c>
      <c r="H689" s="50">
        <f t="shared" si="214"/>
        <v>94000</v>
      </c>
      <c r="I689" s="95" t="s">
        <v>14</v>
      </c>
      <c r="J689" s="87" t="s">
        <v>14</v>
      </c>
      <c r="K689" s="87" t="s">
        <v>14</v>
      </c>
      <c r="L689" s="87" t="s">
        <v>14</v>
      </c>
      <c r="M689" s="127" t="s">
        <v>14</v>
      </c>
      <c r="N689" s="128"/>
      <c r="O689" s="1" t="s">
        <v>14</v>
      </c>
    </row>
    <row r="690" spans="2:15" ht="17.100000000000001" customHeight="1" x14ac:dyDescent="0.25">
      <c r="B690" s="120" t="s">
        <v>616</v>
      </c>
      <c r="C690" s="117"/>
      <c r="D690" s="117"/>
      <c r="E690" s="117"/>
      <c r="F690" s="118"/>
      <c r="G690" s="118"/>
      <c r="H690" s="129"/>
      <c r="I690" s="117"/>
      <c r="J690" s="117"/>
      <c r="K690" s="117"/>
      <c r="L690" s="117"/>
      <c r="M690" s="117"/>
      <c r="N690" s="117"/>
      <c r="O690" s="119"/>
    </row>
    <row r="691" spans="2:15" x14ac:dyDescent="0.25">
      <c r="B691" s="142" t="s">
        <v>617</v>
      </c>
      <c r="C691" s="143"/>
      <c r="D691" s="144" t="s">
        <v>618</v>
      </c>
      <c r="E691" s="145"/>
      <c r="F691" s="11">
        <v>42600</v>
      </c>
      <c r="G691" s="12">
        <v>37600</v>
      </c>
      <c r="H691" s="4">
        <v>37600</v>
      </c>
      <c r="I691" s="88">
        <v>75</v>
      </c>
      <c r="J691" s="88">
        <v>75</v>
      </c>
      <c r="K691" s="103">
        <v>10</v>
      </c>
      <c r="L691" s="103">
        <v>10</v>
      </c>
      <c r="M691" s="114">
        <v>0</v>
      </c>
      <c r="N691" s="115"/>
      <c r="O691" s="85">
        <v>0</v>
      </c>
    </row>
    <row r="692" spans="2:15" x14ac:dyDescent="0.25">
      <c r="B692" s="131" t="s">
        <v>619</v>
      </c>
      <c r="C692" s="118"/>
      <c r="D692" s="132" t="s">
        <v>620</v>
      </c>
      <c r="E692" s="115"/>
      <c r="F692" s="32">
        <v>386600</v>
      </c>
      <c r="G692" s="33">
        <v>290000</v>
      </c>
      <c r="H692" s="8">
        <v>290000</v>
      </c>
      <c r="I692" s="88">
        <v>94</v>
      </c>
      <c r="J692" s="88">
        <v>90</v>
      </c>
      <c r="K692" s="103">
        <v>10</v>
      </c>
      <c r="L692" s="103">
        <v>10</v>
      </c>
      <c r="M692" s="114">
        <v>0</v>
      </c>
      <c r="N692" s="115"/>
      <c r="O692" s="85">
        <v>0</v>
      </c>
    </row>
    <row r="693" spans="2:15" x14ac:dyDescent="0.25">
      <c r="B693" s="125" t="s">
        <v>27</v>
      </c>
      <c r="C693" s="126"/>
      <c r="D693" s="126"/>
      <c r="E693" s="126"/>
      <c r="F693" s="18">
        <f>F691</f>
        <v>42600</v>
      </c>
      <c r="G693" s="18">
        <f t="shared" ref="G693:H693" si="215">G691</f>
        <v>37600</v>
      </c>
      <c r="H693" s="18">
        <f t="shared" si="215"/>
        <v>37600</v>
      </c>
      <c r="I693" s="95" t="s">
        <v>14</v>
      </c>
      <c r="J693" s="86" t="s">
        <v>14</v>
      </c>
      <c r="K693" s="87" t="s">
        <v>14</v>
      </c>
      <c r="L693" s="87" t="s">
        <v>14</v>
      </c>
      <c r="M693" s="127" t="s">
        <v>14</v>
      </c>
      <c r="N693" s="128"/>
      <c r="O693" s="1" t="s">
        <v>14</v>
      </c>
    </row>
    <row r="694" spans="2:15" x14ac:dyDescent="0.25">
      <c r="B694" s="130" t="s">
        <v>28</v>
      </c>
      <c r="C694" s="118"/>
      <c r="D694" s="118"/>
      <c r="E694" s="118"/>
      <c r="F694" s="28">
        <f>F692</f>
        <v>386600</v>
      </c>
      <c r="G694" s="28">
        <f t="shared" ref="G694:H694" si="216">G692</f>
        <v>290000</v>
      </c>
      <c r="H694" s="28">
        <f t="shared" si="216"/>
        <v>290000</v>
      </c>
      <c r="I694" s="95" t="s">
        <v>14</v>
      </c>
      <c r="J694" s="87" t="s">
        <v>14</v>
      </c>
      <c r="K694" s="87" t="s">
        <v>14</v>
      </c>
      <c r="L694" s="87" t="s">
        <v>14</v>
      </c>
      <c r="M694" s="127" t="s">
        <v>14</v>
      </c>
      <c r="N694" s="128"/>
      <c r="O694" s="1" t="s">
        <v>14</v>
      </c>
    </row>
    <row r="695" spans="2:15" x14ac:dyDescent="0.25">
      <c r="B695" s="137" t="s">
        <v>621</v>
      </c>
      <c r="C695" s="138"/>
      <c r="D695" s="138"/>
      <c r="E695" s="138"/>
      <c r="F695" s="50">
        <f>SUM(F693:F694)</f>
        <v>429200</v>
      </c>
      <c r="G695" s="50">
        <f t="shared" ref="G695:H695" si="217">SUM(G693:G694)</f>
        <v>327600</v>
      </c>
      <c r="H695" s="50">
        <f t="shared" si="217"/>
        <v>327600</v>
      </c>
      <c r="I695" s="95" t="s">
        <v>14</v>
      </c>
      <c r="J695" s="87" t="s">
        <v>14</v>
      </c>
      <c r="K695" s="87" t="s">
        <v>14</v>
      </c>
      <c r="L695" s="87" t="s">
        <v>14</v>
      </c>
      <c r="M695" s="127" t="s">
        <v>14</v>
      </c>
      <c r="N695" s="128"/>
      <c r="O695" s="1" t="s">
        <v>14</v>
      </c>
    </row>
    <row r="696" spans="2:15" ht="17.100000000000001" customHeight="1" x14ac:dyDescent="0.25">
      <c r="B696" s="120" t="s">
        <v>622</v>
      </c>
      <c r="C696" s="117"/>
      <c r="D696" s="117"/>
      <c r="E696" s="117"/>
      <c r="F696" s="118"/>
      <c r="G696" s="118"/>
      <c r="H696" s="129"/>
      <c r="I696" s="117"/>
      <c r="J696" s="117"/>
      <c r="K696" s="117"/>
      <c r="L696" s="117"/>
      <c r="M696" s="117"/>
      <c r="N696" s="117"/>
      <c r="O696" s="119"/>
    </row>
    <row r="697" spans="2:15" x14ac:dyDescent="0.25">
      <c r="B697" s="142" t="s">
        <v>623</v>
      </c>
      <c r="C697" s="143"/>
      <c r="D697" s="144" t="s">
        <v>624</v>
      </c>
      <c r="E697" s="145"/>
      <c r="F697" s="19">
        <v>770000</v>
      </c>
      <c r="G697" s="16">
        <v>350000</v>
      </c>
      <c r="H697" s="7">
        <v>350000</v>
      </c>
      <c r="I697" s="88">
        <v>80.099999999999994</v>
      </c>
      <c r="J697" s="82">
        <v>80</v>
      </c>
      <c r="K697" s="103">
        <v>10</v>
      </c>
      <c r="L697" s="103">
        <v>10</v>
      </c>
      <c r="M697" s="114">
        <v>0</v>
      </c>
      <c r="N697" s="115"/>
      <c r="O697" s="85">
        <v>0</v>
      </c>
    </row>
    <row r="698" spans="2:15" x14ac:dyDescent="0.25">
      <c r="B698" s="125" t="s">
        <v>27</v>
      </c>
      <c r="C698" s="126"/>
      <c r="D698" s="126"/>
      <c r="E698" s="126"/>
      <c r="F698" s="18">
        <f>SUM(F697)</f>
        <v>770000</v>
      </c>
      <c r="G698" s="18">
        <f t="shared" ref="G698:H698" si="218">SUM(G697)</f>
        <v>350000</v>
      </c>
      <c r="H698" s="18">
        <f t="shared" si="218"/>
        <v>350000</v>
      </c>
      <c r="I698" s="95" t="s">
        <v>14</v>
      </c>
      <c r="J698" s="86" t="s">
        <v>14</v>
      </c>
      <c r="K698" s="87" t="s">
        <v>14</v>
      </c>
      <c r="L698" s="87" t="s">
        <v>14</v>
      </c>
      <c r="M698" s="127" t="s">
        <v>14</v>
      </c>
      <c r="N698" s="128"/>
      <c r="O698" s="1" t="s">
        <v>14</v>
      </c>
    </row>
    <row r="699" spans="2:15" x14ac:dyDescent="0.25">
      <c r="B699" s="130" t="s">
        <v>28</v>
      </c>
      <c r="C699" s="118"/>
      <c r="D699" s="118"/>
      <c r="E699" s="118"/>
      <c r="F699" s="28">
        <v>0</v>
      </c>
      <c r="G699" s="28">
        <v>0</v>
      </c>
      <c r="H699" s="28">
        <v>0</v>
      </c>
      <c r="I699" s="95" t="s">
        <v>14</v>
      </c>
      <c r="J699" s="87" t="s">
        <v>14</v>
      </c>
      <c r="K699" s="87" t="s">
        <v>14</v>
      </c>
      <c r="L699" s="87" t="s">
        <v>14</v>
      </c>
      <c r="M699" s="127" t="s">
        <v>14</v>
      </c>
      <c r="N699" s="128"/>
      <c r="O699" s="1" t="s">
        <v>14</v>
      </c>
    </row>
    <row r="700" spans="2:15" x14ac:dyDescent="0.25">
      <c r="B700" s="137" t="s">
        <v>625</v>
      </c>
      <c r="C700" s="138"/>
      <c r="D700" s="138"/>
      <c r="E700" s="138"/>
      <c r="F700" s="50">
        <f>SUM(F698:F699)</f>
        <v>770000</v>
      </c>
      <c r="G700" s="50">
        <f t="shared" ref="G700:H700" si="219">SUM(G698:G699)</f>
        <v>350000</v>
      </c>
      <c r="H700" s="50">
        <f t="shared" si="219"/>
        <v>350000</v>
      </c>
      <c r="I700" s="95" t="s">
        <v>14</v>
      </c>
      <c r="J700" s="87" t="s">
        <v>14</v>
      </c>
      <c r="K700" s="87" t="s">
        <v>14</v>
      </c>
      <c r="L700" s="87" t="s">
        <v>14</v>
      </c>
      <c r="M700" s="127" t="s">
        <v>14</v>
      </c>
      <c r="N700" s="128"/>
      <c r="O700" s="1" t="s">
        <v>14</v>
      </c>
    </row>
    <row r="701" spans="2:15" ht="17.100000000000001" customHeight="1" x14ac:dyDescent="0.25">
      <c r="B701" s="120" t="s">
        <v>626</v>
      </c>
      <c r="C701" s="117"/>
      <c r="D701" s="117"/>
      <c r="E701" s="117"/>
      <c r="F701" s="118"/>
      <c r="G701" s="118"/>
      <c r="H701" s="129"/>
      <c r="I701" s="117"/>
      <c r="J701" s="117"/>
      <c r="K701" s="117"/>
      <c r="L701" s="117"/>
      <c r="M701" s="117"/>
      <c r="N701" s="117"/>
      <c r="O701" s="119"/>
    </row>
    <row r="702" spans="2:15" x14ac:dyDescent="0.25">
      <c r="B702" s="142" t="s">
        <v>627</v>
      </c>
      <c r="C702" s="143"/>
      <c r="D702" s="144" t="s">
        <v>628</v>
      </c>
      <c r="E702" s="145"/>
      <c r="F702" s="19">
        <v>399482</v>
      </c>
      <c r="G702" s="16">
        <v>350000</v>
      </c>
      <c r="H702" s="7">
        <v>0</v>
      </c>
      <c r="I702" s="88">
        <v>85</v>
      </c>
      <c r="J702" s="82">
        <v>45</v>
      </c>
      <c r="K702" s="103">
        <v>10</v>
      </c>
      <c r="L702" s="103">
        <v>10</v>
      </c>
      <c r="M702" s="114">
        <v>0</v>
      </c>
      <c r="N702" s="115"/>
      <c r="O702" s="85">
        <v>0</v>
      </c>
    </row>
    <row r="703" spans="2:15" x14ac:dyDescent="0.25">
      <c r="B703" s="125" t="s">
        <v>27</v>
      </c>
      <c r="C703" s="126"/>
      <c r="D703" s="126"/>
      <c r="E703" s="126"/>
      <c r="F703" s="18">
        <f>SUM(F702)</f>
        <v>399482</v>
      </c>
      <c r="G703" s="18">
        <f t="shared" ref="G703:H703" si="220">SUM(G702)</f>
        <v>350000</v>
      </c>
      <c r="H703" s="18">
        <f t="shared" si="220"/>
        <v>0</v>
      </c>
      <c r="I703" s="95" t="s">
        <v>14</v>
      </c>
      <c r="J703" s="86" t="s">
        <v>14</v>
      </c>
      <c r="K703" s="87" t="s">
        <v>14</v>
      </c>
      <c r="L703" s="87" t="s">
        <v>14</v>
      </c>
      <c r="M703" s="127" t="s">
        <v>14</v>
      </c>
      <c r="N703" s="128"/>
      <c r="O703" s="1" t="s">
        <v>14</v>
      </c>
    </row>
    <row r="704" spans="2:15" x14ac:dyDescent="0.25">
      <c r="B704" s="130" t="s">
        <v>28</v>
      </c>
      <c r="C704" s="118"/>
      <c r="D704" s="118"/>
      <c r="E704" s="118"/>
      <c r="F704" s="28">
        <v>0</v>
      </c>
      <c r="G704" s="28">
        <v>0</v>
      </c>
      <c r="H704" s="28">
        <v>0</v>
      </c>
      <c r="I704" s="95" t="s">
        <v>14</v>
      </c>
      <c r="J704" s="87" t="s">
        <v>14</v>
      </c>
      <c r="K704" s="87" t="s">
        <v>14</v>
      </c>
      <c r="L704" s="87" t="s">
        <v>14</v>
      </c>
      <c r="M704" s="127" t="s">
        <v>14</v>
      </c>
      <c r="N704" s="128"/>
      <c r="O704" s="1" t="s">
        <v>14</v>
      </c>
    </row>
    <row r="705" spans="2:15" x14ac:dyDescent="0.25">
      <c r="B705" s="137" t="s">
        <v>629</v>
      </c>
      <c r="C705" s="138"/>
      <c r="D705" s="138"/>
      <c r="E705" s="138"/>
      <c r="F705" s="50">
        <f>SUM(F703:F704)</f>
        <v>399482</v>
      </c>
      <c r="G705" s="50">
        <f t="shared" ref="G705:H705" si="221">SUM(G703:G704)</f>
        <v>350000</v>
      </c>
      <c r="H705" s="50">
        <f t="shared" si="221"/>
        <v>0</v>
      </c>
      <c r="I705" s="95" t="s">
        <v>14</v>
      </c>
      <c r="J705" s="87" t="s">
        <v>14</v>
      </c>
      <c r="K705" s="87" t="s">
        <v>14</v>
      </c>
      <c r="L705" s="87" t="s">
        <v>14</v>
      </c>
      <c r="M705" s="127" t="s">
        <v>14</v>
      </c>
      <c r="N705" s="128"/>
      <c r="O705" s="1" t="s">
        <v>14</v>
      </c>
    </row>
    <row r="706" spans="2:15" x14ac:dyDescent="0.25">
      <c r="B706" s="139" t="s">
        <v>27</v>
      </c>
      <c r="C706" s="140"/>
      <c r="D706" s="140"/>
      <c r="E706" s="140"/>
      <c r="F706" s="54">
        <f>SUM(F677,F682,F687,F693,F698,F703)</f>
        <v>1766644</v>
      </c>
      <c r="G706" s="54">
        <f t="shared" ref="G706:H706" si="222">SUM(G677,G682,G687,G693,G698,G703)</f>
        <v>1087600</v>
      </c>
      <c r="H706" s="54">
        <f t="shared" si="222"/>
        <v>737600</v>
      </c>
      <c r="I706" s="92" t="s">
        <v>14</v>
      </c>
      <c r="J706" s="87" t="s">
        <v>14</v>
      </c>
      <c r="K706" s="87" t="s">
        <v>14</v>
      </c>
      <c r="L706" s="87" t="s">
        <v>14</v>
      </c>
      <c r="M706" s="127" t="s">
        <v>14</v>
      </c>
      <c r="N706" s="128"/>
      <c r="O706" s="1" t="s">
        <v>14</v>
      </c>
    </row>
    <row r="707" spans="2:15" x14ac:dyDescent="0.25">
      <c r="B707" s="133" t="s">
        <v>28</v>
      </c>
      <c r="C707" s="134"/>
      <c r="D707" s="134"/>
      <c r="E707" s="134"/>
      <c r="F707" s="63">
        <f t="shared" ref="F707:H708" si="223">SUM(F678,F683,F688,F694,F699,F704)</f>
        <v>807218</v>
      </c>
      <c r="G707" s="63">
        <f t="shared" si="223"/>
        <v>664000</v>
      </c>
      <c r="H707" s="63">
        <f t="shared" si="223"/>
        <v>384000</v>
      </c>
      <c r="I707" s="95" t="s">
        <v>14</v>
      </c>
      <c r="J707" s="87" t="s">
        <v>14</v>
      </c>
      <c r="K707" s="87" t="s">
        <v>14</v>
      </c>
      <c r="L707" s="87" t="s">
        <v>14</v>
      </c>
      <c r="M707" s="127" t="s">
        <v>14</v>
      </c>
      <c r="N707" s="128"/>
      <c r="O707" s="1" t="s">
        <v>14</v>
      </c>
    </row>
    <row r="708" spans="2:15" x14ac:dyDescent="0.25">
      <c r="B708" s="135" t="s">
        <v>630</v>
      </c>
      <c r="C708" s="136"/>
      <c r="D708" s="136"/>
      <c r="E708" s="136"/>
      <c r="F708" s="59">
        <f t="shared" si="223"/>
        <v>2573862</v>
      </c>
      <c r="G708" s="59">
        <f t="shared" si="223"/>
        <v>1751600</v>
      </c>
      <c r="H708" s="59">
        <f t="shared" si="223"/>
        <v>1121600</v>
      </c>
      <c r="I708" s="95" t="s">
        <v>14</v>
      </c>
      <c r="J708" s="87" t="s">
        <v>14</v>
      </c>
      <c r="K708" s="87" t="s">
        <v>14</v>
      </c>
      <c r="L708" s="87" t="s">
        <v>14</v>
      </c>
      <c r="M708" s="127" t="s">
        <v>14</v>
      </c>
      <c r="N708" s="128"/>
      <c r="O708" s="1" t="s">
        <v>14</v>
      </c>
    </row>
    <row r="709" spans="2:15" ht="18.600000000000001" customHeight="1" x14ac:dyDescent="0.25">
      <c r="B709" s="116" t="s">
        <v>631</v>
      </c>
      <c r="C709" s="117"/>
      <c r="D709" s="117"/>
      <c r="E709" s="117"/>
      <c r="F709" s="118"/>
      <c r="G709" s="118"/>
      <c r="H709" s="118"/>
      <c r="I709" s="117"/>
      <c r="J709" s="117"/>
      <c r="K709" s="117"/>
      <c r="L709" s="117"/>
      <c r="M709" s="117"/>
      <c r="N709" s="117"/>
      <c r="O709" s="119"/>
    </row>
    <row r="710" spans="2:15" ht="17.100000000000001" customHeight="1" x14ac:dyDescent="0.25">
      <c r="B710" s="120" t="s">
        <v>632</v>
      </c>
      <c r="C710" s="117"/>
      <c r="D710" s="117"/>
      <c r="E710" s="117"/>
      <c r="F710" s="117"/>
      <c r="G710" s="117"/>
      <c r="H710" s="121"/>
      <c r="I710" s="117"/>
      <c r="J710" s="117"/>
      <c r="K710" s="117"/>
      <c r="L710" s="117"/>
      <c r="M710" s="117"/>
      <c r="N710" s="117"/>
      <c r="O710" s="119"/>
    </row>
    <row r="711" spans="2:15" x14ac:dyDescent="0.25">
      <c r="B711" s="131" t="s">
        <v>633</v>
      </c>
      <c r="C711" s="118"/>
      <c r="D711" s="132" t="s">
        <v>634</v>
      </c>
      <c r="E711" s="115"/>
      <c r="F711" s="40">
        <v>487163</v>
      </c>
      <c r="G711" s="41">
        <v>350000</v>
      </c>
      <c r="H711" s="4">
        <v>350000</v>
      </c>
      <c r="I711" s="88">
        <v>94.4</v>
      </c>
      <c r="J711" s="82">
        <v>60</v>
      </c>
      <c r="K711" s="103">
        <v>10</v>
      </c>
      <c r="L711" s="103">
        <v>10</v>
      </c>
      <c r="M711" s="114">
        <v>0</v>
      </c>
      <c r="N711" s="115"/>
      <c r="O711" s="85">
        <v>0</v>
      </c>
    </row>
    <row r="712" spans="2:15" x14ac:dyDescent="0.25">
      <c r="B712" s="125" t="s">
        <v>27</v>
      </c>
      <c r="C712" s="126"/>
      <c r="D712" s="126"/>
      <c r="E712" s="126"/>
      <c r="F712" s="17">
        <f>SUM(F711)</f>
        <v>487163</v>
      </c>
      <c r="G712" s="17">
        <f t="shared" ref="G712:H712" si="224">SUM(G711)</f>
        <v>350000</v>
      </c>
      <c r="H712" s="18">
        <f t="shared" si="224"/>
        <v>350000</v>
      </c>
      <c r="I712" s="95" t="s">
        <v>14</v>
      </c>
      <c r="J712" s="86" t="s">
        <v>14</v>
      </c>
      <c r="K712" s="87" t="s">
        <v>14</v>
      </c>
      <c r="L712" s="87" t="s">
        <v>14</v>
      </c>
      <c r="M712" s="127" t="s">
        <v>14</v>
      </c>
      <c r="N712" s="128"/>
      <c r="O712" s="1" t="s">
        <v>14</v>
      </c>
    </row>
    <row r="713" spans="2:15" x14ac:dyDescent="0.25">
      <c r="B713" s="130" t="s">
        <v>28</v>
      </c>
      <c r="C713" s="118"/>
      <c r="D713" s="118"/>
      <c r="E713" s="118"/>
      <c r="F713" s="25">
        <v>0</v>
      </c>
      <c r="G713" s="25">
        <v>0</v>
      </c>
      <c r="H713" s="28">
        <v>0</v>
      </c>
      <c r="I713" s="95" t="s">
        <v>14</v>
      </c>
      <c r="J713" s="87" t="s">
        <v>14</v>
      </c>
      <c r="K713" s="87" t="s">
        <v>14</v>
      </c>
      <c r="L713" s="87" t="s">
        <v>14</v>
      </c>
      <c r="M713" s="127" t="s">
        <v>14</v>
      </c>
      <c r="N713" s="128"/>
      <c r="O713" s="1" t="s">
        <v>14</v>
      </c>
    </row>
    <row r="714" spans="2:15" x14ac:dyDescent="0.25">
      <c r="B714" s="137" t="s">
        <v>635</v>
      </c>
      <c r="C714" s="138"/>
      <c r="D714" s="138"/>
      <c r="E714" s="138"/>
      <c r="F714" s="51">
        <f>SUM(F712:F713)</f>
        <v>487163</v>
      </c>
      <c r="G714" s="51">
        <f t="shared" ref="G714:H714" si="225">SUM(G712:G713)</f>
        <v>350000</v>
      </c>
      <c r="H714" s="50">
        <f t="shared" si="225"/>
        <v>350000</v>
      </c>
      <c r="I714" s="95" t="s">
        <v>14</v>
      </c>
      <c r="J714" s="87" t="s">
        <v>14</v>
      </c>
      <c r="K714" s="87" t="s">
        <v>14</v>
      </c>
      <c r="L714" s="87" t="s">
        <v>14</v>
      </c>
      <c r="M714" s="127" t="s">
        <v>14</v>
      </c>
      <c r="N714" s="128"/>
      <c r="O714" s="1" t="s">
        <v>14</v>
      </c>
    </row>
    <row r="715" spans="2:15" ht="17.100000000000001" customHeight="1" x14ac:dyDescent="0.25">
      <c r="B715" s="120" t="s">
        <v>636</v>
      </c>
      <c r="C715" s="117"/>
      <c r="D715" s="117"/>
      <c r="E715" s="117"/>
      <c r="F715" s="117"/>
      <c r="G715" s="117"/>
      <c r="H715" s="129"/>
      <c r="I715" s="117"/>
      <c r="J715" s="117"/>
      <c r="K715" s="117"/>
      <c r="L715" s="117"/>
      <c r="M715" s="117"/>
      <c r="N715" s="117"/>
      <c r="O715" s="119"/>
    </row>
    <row r="716" spans="2:15" x14ac:dyDescent="0.25">
      <c r="B716" s="131" t="s">
        <v>637</v>
      </c>
      <c r="C716" s="118"/>
      <c r="D716" s="132" t="s">
        <v>638</v>
      </c>
      <c r="E716" s="115"/>
      <c r="F716" s="13">
        <v>521000</v>
      </c>
      <c r="G716" s="14">
        <v>350000</v>
      </c>
      <c r="H716" s="4">
        <v>350000</v>
      </c>
      <c r="I716" s="88">
        <v>99.1</v>
      </c>
      <c r="J716" s="82">
        <v>90</v>
      </c>
      <c r="K716" s="103">
        <v>10</v>
      </c>
      <c r="L716" s="103">
        <v>10</v>
      </c>
      <c r="M716" s="114">
        <v>0</v>
      </c>
      <c r="N716" s="115"/>
      <c r="O716" s="85">
        <v>0</v>
      </c>
    </row>
    <row r="717" spans="2:15" x14ac:dyDescent="0.25">
      <c r="B717" s="131" t="s">
        <v>639</v>
      </c>
      <c r="C717" s="118"/>
      <c r="D717" s="132" t="s">
        <v>640</v>
      </c>
      <c r="E717" s="115"/>
      <c r="F717" s="36">
        <v>171000</v>
      </c>
      <c r="G717" s="29">
        <v>142000</v>
      </c>
      <c r="H717" s="8">
        <v>142000</v>
      </c>
      <c r="I717" s="88">
        <v>88</v>
      </c>
      <c r="J717" s="82">
        <v>75</v>
      </c>
      <c r="K717" s="103">
        <v>10</v>
      </c>
      <c r="L717" s="103">
        <v>10</v>
      </c>
      <c r="M717" s="114">
        <v>0</v>
      </c>
      <c r="N717" s="115"/>
      <c r="O717" s="85">
        <v>0</v>
      </c>
    </row>
    <row r="718" spans="2:15" x14ac:dyDescent="0.25">
      <c r="B718" s="125" t="s">
        <v>27</v>
      </c>
      <c r="C718" s="126"/>
      <c r="D718" s="126"/>
      <c r="E718" s="126"/>
      <c r="F718" s="18">
        <f>F716</f>
        <v>521000</v>
      </c>
      <c r="G718" s="18">
        <f t="shared" ref="G718:H718" si="226">G716</f>
        <v>350000</v>
      </c>
      <c r="H718" s="18">
        <f t="shared" si="226"/>
        <v>350000</v>
      </c>
      <c r="I718" s="95" t="s">
        <v>14</v>
      </c>
      <c r="J718" s="86" t="s">
        <v>14</v>
      </c>
      <c r="K718" s="87" t="s">
        <v>14</v>
      </c>
      <c r="L718" s="87" t="s">
        <v>14</v>
      </c>
      <c r="M718" s="127" t="s">
        <v>14</v>
      </c>
      <c r="N718" s="128"/>
      <c r="O718" s="1" t="s">
        <v>14</v>
      </c>
    </row>
    <row r="719" spans="2:15" x14ac:dyDescent="0.25">
      <c r="B719" s="130" t="s">
        <v>28</v>
      </c>
      <c r="C719" s="118"/>
      <c r="D719" s="118"/>
      <c r="E719" s="118"/>
      <c r="F719" s="28">
        <f>F717</f>
        <v>171000</v>
      </c>
      <c r="G719" s="28">
        <f t="shared" ref="G719:H719" si="227">G717</f>
        <v>142000</v>
      </c>
      <c r="H719" s="28">
        <f t="shared" si="227"/>
        <v>142000</v>
      </c>
      <c r="I719" s="95" t="s">
        <v>14</v>
      </c>
      <c r="J719" s="87" t="s">
        <v>14</v>
      </c>
      <c r="K719" s="87" t="s">
        <v>14</v>
      </c>
      <c r="L719" s="87" t="s">
        <v>14</v>
      </c>
      <c r="M719" s="127" t="s">
        <v>14</v>
      </c>
      <c r="N719" s="128"/>
      <c r="O719" s="1" t="s">
        <v>14</v>
      </c>
    </row>
    <row r="720" spans="2:15" x14ac:dyDescent="0.25">
      <c r="B720" s="137" t="s">
        <v>641</v>
      </c>
      <c r="C720" s="138"/>
      <c r="D720" s="138"/>
      <c r="E720" s="138"/>
      <c r="F720" s="50">
        <f>SUM(F718:F719)</f>
        <v>692000</v>
      </c>
      <c r="G720" s="50">
        <f t="shared" ref="G720:H720" si="228">SUM(G718:G719)</f>
        <v>492000</v>
      </c>
      <c r="H720" s="50">
        <f t="shared" si="228"/>
        <v>492000</v>
      </c>
      <c r="I720" s="95" t="s">
        <v>14</v>
      </c>
      <c r="J720" s="87" t="s">
        <v>14</v>
      </c>
      <c r="K720" s="87" t="s">
        <v>14</v>
      </c>
      <c r="L720" s="87" t="s">
        <v>14</v>
      </c>
      <c r="M720" s="127" t="s">
        <v>14</v>
      </c>
      <c r="N720" s="128"/>
      <c r="O720" s="1" t="s">
        <v>14</v>
      </c>
    </row>
    <row r="721" spans="2:15" ht="17.100000000000001" customHeight="1" x14ac:dyDescent="0.25">
      <c r="B721" s="120" t="s">
        <v>642</v>
      </c>
      <c r="C721" s="117"/>
      <c r="D721" s="117"/>
      <c r="E721" s="117"/>
      <c r="F721" s="118"/>
      <c r="G721" s="118"/>
      <c r="H721" s="129"/>
      <c r="I721" s="117"/>
      <c r="J721" s="117"/>
      <c r="K721" s="117"/>
      <c r="L721" s="117"/>
      <c r="M721" s="117"/>
      <c r="N721" s="117"/>
      <c r="O721" s="119"/>
    </row>
    <row r="722" spans="2:15" x14ac:dyDescent="0.25">
      <c r="B722" s="131" t="s">
        <v>643</v>
      </c>
      <c r="C722" s="118"/>
      <c r="D722" s="132" t="s">
        <v>644</v>
      </c>
      <c r="E722" s="115"/>
      <c r="F722" s="46">
        <v>182136</v>
      </c>
      <c r="G722" s="47">
        <v>145600</v>
      </c>
      <c r="H722" s="8">
        <v>145600</v>
      </c>
      <c r="I722" s="88">
        <v>75.2</v>
      </c>
      <c r="J722" s="82">
        <v>70</v>
      </c>
      <c r="K722" s="103">
        <v>10</v>
      </c>
      <c r="L722" s="103">
        <v>10</v>
      </c>
      <c r="M722" s="114">
        <v>0</v>
      </c>
      <c r="N722" s="115"/>
      <c r="O722" s="85">
        <v>0</v>
      </c>
    </row>
    <row r="723" spans="2:15" x14ac:dyDescent="0.25">
      <c r="B723" s="125" t="s">
        <v>27</v>
      </c>
      <c r="C723" s="126"/>
      <c r="D723" s="126"/>
      <c r="E723" s="126"/>
      <c r="F723" s="18">
        <v>0</v>
      </c>
      <c r="G723" s="18">
        <v>0</v>
      </c>
      <c r="H723" s="18">
        <v>0</v>
      </c>
      <c r="I723" s="95" t="s">
        <v>14</v>
      </c>
      <c r="J723" s="86" t="s">
        <v>14</v>
      </c>
      <c r="K723" s="87" t="s">
        <v>14</v>
      </c>
      <c r="L723" s="87" t="s">
        <v>14</v>
      </c>
      <c r="M723" s="127" t="s">
        <v>14</v>
      </c>
      <c r="N723" s="128"/>
      <c r="O723" s="1" t="s">
        <v>14</v>
      </c>
    </row>
    <row r="724" spans="2:15" x14ac:dyDescent="0.25">
      <c r="B724" s="130" t="s">
        <v>28</v>
      </c>
      <c r="C724" s="118"/>
      <c r="D724" s="118"/>
      <c r="E724" s="118"/>
      <c r="F724" s="28">
        <f>F722</f>
        <v>182136</v>
      </c>
      <c r="G724" s="28">
        <f t="shared" ref="G724:H724" si="229">G722</f>
        <v>145600</v>
      </c>
      <c r="H724" s="28">
        <f t="shared" si="229"/>
        <v>145600</v>
      </c>
      <c r="I724" s="95" t="s">
        <v>14</v>
      </c>
      <c r="J724" s="87" t="s">
        <v>14</v>
      </c>
      <c r="K724" s="87" t="s">
        <v>14</v>
      </c>
      <c r="L724" s="87" t="s">
        <v>14</v>
      </c>
      <c r="M724" s="127" t="s">
        <v>14</v>
      </c>
      <c r="N724" s="128"/>
      <c r="O724" s="1" t="s">
        <v>14</v>
      </c>
    </row>
    <row r="725" spans="2:15" x14ac:dyDescent="0.25">
      <c r="B725" s="137" t="s">
        <v>645</v>
      </c>
      <c r="C725" s="138"/>
      <c r="D725" s="138"/>
      <c r="E725" s="138"/>
      <c r="F725" s="50">
        <f>SUM(F723:F724)</f>
        <v>182136</v>
      </c>
      <c r="G725" s="50">
        <f t="shared" ref="G725:H725" si="230">SUM(G723:G724)</f>
        <v>145600</v>
      </c>
      <c r="H725" s="50">
        <f t="shared" si="230"/>
        <v>145600</v>
      </c>
      <c r="I725" s="95" t="s">
        <v>14</v>
      </c>
      <c r="J725" s="87" t="s">
        <v>14</v>
      </c>
      <c r="K725" s="87" t="s">
        <v>14</v>
      </c>
      <c r="L725" s="87" t="s">
        <v>14</v>
      </c>
      <c r="M725" s="127" t="s">
        <v>14</v>
      </c>
      <c r="N725" s="128"/>
      <c r="O725" s="1" t="s">
        <v>14</v>
      </c>
    </row>
    <row r="726" spans="2:15" ht="17.100000000000001" customHeight="1" x14ac:dyDescent="0.25">
      <c r="B726" s="120" t="s">
        <v>646</v>
      </c>
      <c r="C726" s="117"/>
      <c r="D726" s="117"/>
      <c r="E726" s="117"/>
      <c r="F726" s="118"/>
      <c r="G726" s="118"/>
      <c r="H726" s="129"/>
      <c r="I726" s="117"/>
      <c r="J726" s="117"/>
      <c r="K726" s="117"/>
      <c r="L726" s="117"/>
      <c r="M726" s="117"/>
      <c r="N726" s="117"/>
      <c r="O726" s="119"/>
    </row>
    <row r="727" spans="2:15" x14ac:dyDescent="0.25">
      <c r="B727" s="131" t="s">
        <v>647</v>
      </c>
      <c r="C727" s="118"/>
      <c r="D727" s="132" t="s">
        <v>648</v>
      </c>
      <c r="E727" s="115"/>
      <c r="F727" s="26">
        <v>406000</v>
      </c>
      <c r="G727" s="27">
        <v>326000</v>
      </c>
      <c r="H727" s="6">
        <v>326000</v>
      </c>
      <c r="I727" s="88">
        <v>86.1</v>
      </c>
      <c r="J727" s="82">
        <v>80</v>
      </c>
      <c r="K727" s="103">
        <v>10</v>
      </c>
      <c r="L727" s="103">
        <v>10</v>
      </c>
      <c r="M727" s="114">
        <v>0</v>
      </c>
      <c r="N727" s="115"/>
      <c r="O727" s="85">
        <v>0</v>
      </c>
    </row>
    <row r="728" spans="2:15" x14ac:dyDescent="0.25">
      <c r="B728" s="131" t="s">
        <v>649</v>
      </c>
      <c r="C728" s="118"/>
      <c r="D728" s="132" t="s">
        <v>650</v>
      </c>
      <c r="E728" s="115"/>
      <c r="F728" s="26">
        <v>38000</v>
      </c>
      <c r="G728" s="27">
        <v>32000</v>
      </c>
      <c r="H728" s="6">
        <v>32000</v>
      </c>
      <c r="I728" s="88">
        <v>78.8</v>
      </c>
      <c r="J728" s="82">
        <v>65</v>
      </c>
      <c r="K728" s="103">
        <v>10</v>
      </c>
      <c r="L728" s="103">
        <v>10</v>
      </c>
      <c r="M728" s="114">
        <v>0</v>
      </c>
      <c r="N728" s="115"/>
      <c r="O728" s="85">
        <v>0</v>
      </c>
    </row>
    <row r="729" spans="2:15" x14ac:dyDescent="0.25">
      <c r="B729" s="125" t="s">
        <v>27</v>
      </c>
      <c r="C729" s="126"/>
      <c r="D729" s="126"/>
      <c r="E729" s="126"/>
      <c r="F729" s="17">
        <v>0</v>
      </c>
      <c r="G729" s="17">
        <v>0</v>
      </c>
      <c r="H729" s="18">
        <v>0</v>
      </c>
      <c r="I729" s="95" t="s">
        <v>14</v>
      </c>
      <c r="J729" s="86" t="s">
        <v>14</v>
      </c>
      <c r="K729" s="87" t="s">
        <v>14</v>
      </c>
      <c r="L729" s="87" t="s">
        <v>14</v>
      </c>
      <c r="M729" s="127" t="s">
        <v>14</v>
      </c>
      <c r="N729" s="128"/>
      <c r="O729" s="1" t="s">
        <v>14</v>
      </c>
    </row>
    <row r="730" spans="2:15" x14ac:dyDescent="0.25">
      <c r="B730" s="130" t="s">
        <v>28</v>
      </c>
      <c r="C730" s="118"/>
      <c r="D730" s="118"/>
      <c r="E730" s="118"/>
      <c r="F730" s="25">
        <f>SUM(F727:F728)</f>
        <v>444000</v>
      </c>
      <c r="G730" s="25">
        <f t="shared" ref="G730:H730" si="231">SUM(G727:G728)</f>
        <v>358000</v>
      </c>
      <c r="H730" s="28">
        <f t="shared" si="231"/>
        <v>358000</v>
      </c>
      <c r="I730" s="95" t="s">
        <v>14</v>
      </c>
      <c r="J730" s="87" t="s">
        <v>14</v>
      </c>
      <c r="K730" s="87" t="s">
        <v>14</v>
      </c>
      <c r="L730" s="87" t="s">
        <v>14</v>
      </c>
      <c r="M730" s="127" t="s">
        <v>14</v>
      </c>
      <c r="N730" s="128"/>
      <c r="O730" s="1" t="s">
        <v>14</v>
      </c>
    </row>
    <row r="731" spans="2:15" x14ac:dyDescent="0.25">
      <c r="B731" s="137" t="s">
        <v>651</v>
      </c>
      <c r="C731" s="138"/>
      <c r="D731" s="138"/>
      <c r="E731" s="138"/>
      <c r="F731" s="51">
        <f>SUM(F729:F730)</f>
        <v>444000</v>
      </c>
      <c r="G731" s="51">
        <f t="shared" ref="G731:H731" si="232">SUM(G729:G730)</f>
        <v>358000</v>
      </c>
      <c r="H731" s="50">
        <f t="shared" si="232"/>
        <v>358000</v>
      </c>
      <c r="I731" s="95" t="s">
        <v>14</v>
      </c>
      <c r="J731" s="87" t="s">
        <v>14</v>
      </c>
      <c r="K731" s="87" t="s">
        <v>14</v>
      </c>
      <c r="L731" s="87" t="s">
        <v>14</v>
      </c>
      <c r="M731" s="127" t="s">
        <v>14</v>
      </c>
      <c r="N731" s="128"/>
      <c r="O731" s="1" t="s">
        <v>14</v>
      </c>
    </row>
    <row r="732" spans="2:15" x14ac:dyDescent="0.25">
      <c r="B732" s="139" t="s">
        <v>27</v>
      </c>
      <c r="C732" s="140"/>
      <c r="D732" s="140"/>
      <c r="E732" s="140"/>
      <c r="F732" s="20">
        <f>SUM(F712,F718,F729)</f>
        <v>1008163</v>
      </c>
      <c r="G732" s="20">
        <f t="shared" ref="G732:H732" si="233">SUM(G712,G718,G729)</f>
        <v>700000</v>
      </c>
      <c r="H732" s="54">
        <f t="shared" si="233"/>
        <v>700000</v>
      </c>
      <c r="I732" s="95" t="s">
        <v>14</v>
      </c>
      <c r="J732" s="87" t="s">
        <v>14</v>
      </c>
      <c r="K732" s="87" t="s">
        <v>14</v>
      </c>
      <c r="L732" s="87" t="s">
        <v>14</v>
      </c>
      <c r="M732" s="127" t="s">
        <v>14</v>
      </c>
      <c r="N732" s="128"/>
      <c r="O732" s="1" t="s">
        <v>14</v>
      </c>
    </row>
    <row r="733" spans="2:15" x14ac:dyDescent="0.25">
      <c r="B733" s="133" t="s">
        <v>28</v>
      </c>
      <c r="C733" s="134"/>
      <c r="D733" s="134"/>
      <c r="E733" s="134"/>
      <c r="F733" s="57">
        <f t="shared" ref="F733:G734" si="234">SUM(F713,F719,F730)</f>
        <v>615000</v>
      </c>
      <c r="G733" s="57">
        <f t="shared" si="234"/>
        <v>500000</v>
      </c>
      <c r="H733" s="64">
        <f>SUM(H713,H719,H730+H724)</f>
        <v>645600</v>
      </c>
      <c r="I733" s="95" t="s">
        <v>14</v>
      </c>
      <c r="J733" s="87" t="s">
        <v>14</v>
      </c>
      <c r="K733" s="87" t="s">
        <v>14</v>
      </c>
      <c r="L733" s="87" t="s">
        <v>14</v>
      </c>
      <c r="M733" s="127" t="s">
        <v>14</v>
      </c>
      <c r="N733" s="128"/>
      <c r="O733" s="1" t="s">
        <v>14</v>
      </c>
    </row>
    <row r="734" spans="2:15" x14ac:dyDescent="0.25">
      <c r="B734" s="135" t="s">
        <v>652</v>
      </c>
      <c r="C734" s="136"/>
      <c r="D734" s="136"/>
      <c r="E734" s="136"/>
      <c r="F734" s="49">
        <f t="shared" si="234"/>
        <v>1623163</v>
      </c>
      <c r="G734" s="49">
        <f t="shared" si="234"/>
        <v>1200000</v>
      </c>
      <c r="H734" s="59">
        <f>SUM(H714,H720,H731+H725)</f>
        <v>1345600</v>
      </c>
      <c r="I734" s="95" t="s">
        <v>14</v>
      </c>
      <c r="J734" s="87" t="s">
        <v>14</v>
      </c>
      <c r="K734" s="87" t="s">
        <v>14</v>
      </c>
      <c r="L734" s="87" t="s">
        <v>14</v>
      </c>
      <c r="M734" s="127" t="s">
        <v>14</v>
      </c>
      <c r="N734" s="128"/>
      <c r="O734" s="1" t="s">
        <v>14</v>
      </c>
    </row>
    <row r="735" spans="2:15" x14ac:dyDescent="0.25">
      <c r="B735" s="151" t="s">
        <v>670</v>
      </c>
      <c r="C735" s="152"/>
      <c r="D735" s="152"/>
      <c r="E735" s="152"/>
      <c r="F735" s="75">
        <f>SUM(F22,F51,F95,F126,F157,F236,F311,F391,F417,F455,F539,F670,F706,F732)</f>
        <v>39656973</v>
      </c>
      <c r="G735" s="75">
        <f>SUM(G22,G51,G95,G126,G157,G236,G311,G391,G417,G455,G539,G670,G706,G732)</f>
        <v>25796863</v>
      </c>
      <c r="H735" s="76">
        <f>SUM(H22,H51,H95,H126,H157,H236,H311,H391,H417,H455,H539,H670,H706,H732)</f>
        <v>15569886</v>
      </c>
      <c r="I735" s="95" t="s">
        <v>14</v>
      </c>
      <c r="J735" s="87" t="s">
        <v>14</v>
      </c>
      <c r="K735" s="87" t="s">
        <v>14</v>
      </c>
      <c r="L735" s="87" t="s">
        <v>14</v>
      </c>
      <c r="M735" s="127" t="s">
        <v>14</v>
      </c>
      <c r="N735" s="128"/>
      <c r="O735" s="1" t="s">
        <v>14</v>
      </c>
    </row>
    <row r="736" spans="2:15" x14ac:dyDescent="0.25">
      <c r="B736" s="147" t="s">
        <v>671</v>
      </c>
      <c r="C736" s="148"/>
      <c r="D736" s="148"/>
      <c r="E736" s="148"/>
      <c r="F736" s="77">
        <f>SUM(F23,F52,F96,F127,F158,F237,F312,F392,F418,F456,F540,F671,F707,F733)</f>
        <v>52052615</v>
      </c>
      <c r="G736" s="77">
        <f>SUM(G23,G52,G96,G127,G158,G237,G312,G392,G418,G456,G540,G671,G707,G733)</f>
        <v>40814894</v>
      </c>
      <c r="H736" s="78">
        <f t="shared" ref="H736" si="235">SUM(H23,H52,H96,H127,H158,H237,H312,H392,H418,H456,H540,H671,H707,H733)</f>
        <v>30386112</v>
      </c>
      <c r="I736" s="95" t="s">
        <v>14</v>
      </c>
      <c r="J736" s="87" t="s">
        <v>14</v>
      </c>
      <c r="K736" s="87" t="s">
        <v>14</v>
      </c>
      <c r="L736" s="87" t="s">
        <v>14</v>
      </c>
      <c r="M736" s="127" t="s">
        <v>14</v>
      </c>
      <c r="N736" s="128"/>
      <c r="O736" s="1" t="s">
        <v>14</v>
      </c>
    </row>
    <row r="737" spans="2:15" x14ac:dyDescent="0.25">
      <c r="B737" s="149" t="s">
        <v>672</v>
      </c>
      <c r="C737" s="150"/>
      <c r="D737" s="150"/>
      <c r="E737" s="150"/>
      <c r="F737" s="79">
        <f>SUM(F24,F53,F97,F128,F159,F238,F313,F393,F419,F457,F541,F672,F708,F734)</f>
        <v>91709588</v>
      </c>
      <c r="G737" s="79">
        <f>SUM(G24,G53,G97,G128,G159,G238,G313,G393,G419,G457,G541,G672,G708,G734)</f>
        <v>66611757</v>
      </c>
      <c r="H737" s="80">
        <f t="shared" ref="H737" si="236">SUM(H24,H53,H97,H128,H159,H238,H313,H393,H419,H457,H541,H672,H708,H734)</f>
        <v>45955998</v>
      </c>
      <c r="I737" s="95" t="s">
        <v>14</v>
      </c>
      <c r="J737" s="87" t="s">
        <v>14</v>
      </c>
      <c r="K737" s="87" t="s">
        <v>14</v>
      </c>
      <c r="L737" s="87" t="s">
        <v>14</v>
      </c>
      <c r="M737" s="127" t="s">
        <v>14</v>
      </c>
      <c r="N737" s="128"/>
      <c r="O737" s="1" t="s">
        <v>14</v>
      </c>
    </row>
    <row r="738" spans="2:15" ht="17.100000000000001" customHeight="1" x14ac:dyDescent="0.25"/>
    <row r="739" spans="2:15" x14ac:dyDescent="0.25">
      <c r="E739" s="65"/>
      <c r="F739" s="66" t="s">
        <v>677</v>
      </c>
      <c r="G739" s="66" t="s">
        <v>678</v>
      </c>
      <c r="H739" s="67" t="s">
        <v>679</v>
      </c>
    </row>
    <row r="740" spans="2:15" x14ac:dyDescent="0.25">
      <c r="E740" s="68" t="s">
        <v>670</v>
      </c>
      <c r="F740" s="71">
        <v>18566438</v>
      </c>
      <c r="G740" s="71">
        <f>H735</f>
        <v>15569886</v>
      </c>
      <c r="H740" s="106">
        <f>F740-G740</f>
        <v>2996552</v>
      </c>
    </row>
    <row r="741" spans="2:15" x14ac:dyDescent="0.25">
      <c r="E741" s="69" t="s">
        <v>671</v>
      </c>
      <c r="F741" s="72">
        <v>27662875.850000001</v>
      </c>
      <c r="G741" s="74">
        <f t="shared" ref="G741:G742" si="237">H736</f>
        <v>30386112</v>
      </c>
      <c r="H741" s="107">
        <f t="shared" ref="H741" si="238">F741-G741</f>
        <v>-2723236.1499999985</v>
      </c>
    </row>
    <row r="742" spans="2:15" x14ac:dyDescent="0.25">
      <c r="E742" s="70" t="s">
        <v>672</v>
      </c>
      <c r="F742" s="104">
        <f>SUM(F740:F741)</f>
        <v>46229313.850000001</v>
      </c>
      <c r="G742" s="73">
        <f t="shared" si="237"/>
        <v>45955998</v>
      </c>
      <c r="H742" s="108">
        <f>F742-G742</f>
        <v>273315.85000000149</v>
      </c>
    </row>
    <row r="743" spans="2:15" x14ac:dyDescent="0.25">
      <c r="E743" s="100"/>
      <c r="F743" s="105"/>
      <c r="H743" s="99"/>
    </row>
    <row r="745" spans="2:15" x14ac:dyDescent="0.25">
      <c r="F745" s="109"/>
    </row>
  </sheetData>
  <mergeCells count="1540">
    <mergeCell ref="B11:E11"/>
    <mergeCell ref="M11:N11"/>
    <mergeCell ref="B12:E12"/>
    <mergeCell ref="M12:N12"/>
    <mergeCell ref="B244:E244"/>
    <mergeCell ref="M244:N244"/>
    <mergeCell ref="B26:O26"/>
    <mergeCell ref="B27:C27"/>
    <mergeCell ref="D27:E27"/>
    <mergeCell ref="M27:N27"/>
    <mergeCell ref="B28:E28"/>
    <mergeCell ref="M28:N28"/>
    <mergeCell ref="B29:E29"/>
    <mergeCell ref="M29:N29"/>
    <mergeCell ref="B30:E30"/>
    <mergeCell ref="M30:N30"/>
    <mergeCell ref="B242:E242"/>
    <mergeCell ref="M242:N242"/>
    <mergeCell ref="B243:E243"/>
    <mergeCell ref="M243:N243"/>
    <mergeCell ref="B163:E163"/>
    <mergeCell ref="M163:N163"/>
    <mergeCell ref="B164:E164"/>
    <mergeCell ref="M164:N164"/>
    <mergeCell ref="B165:E165"/>
    <mergeCell ref="M165:N165"/>
    <mergeCell ref="B133:E133"/>
    <mergeCell ref="M133:N133"/>
    <mergeCell ref="B134:E134"/>
    <mergeCell ref="M134:N134"/>
    <mergeCell ref="B162:C162"/>
    <mergeCell ref="D162:E162"/>
    <mergeCell ref="B676:C676"/>
    <mergeCell ref="D676:E676"/>
    <mergeCell ref="M676:N676"/>
    <mergeCell ref="B677:E677"/>
    <mergeCell ref="M677:N677"/>
    <mergeCell ref="B675:C675"/>
    <mergeCell ref="D675:E675"/>
    <mergeCell ref="M675:N675"/>
    <mergeCell ref="B547:E547"/>
    <mergeCell ref="M547:N547"/>
    <mergeCell ref="B548:E548"/>
    <mergeCell ref="M548:N548"/>
    <mergeCell ref="B674:O674"/>
    <mergeCell ref="B546:E546"/>
    <mergeCell ref="M546:N546"/>
    <mergeCell ref="B543:O543"/>
    <mergeCell ref="B544:C544"/>
    <mergeCell ref="D544:E544"/>
    <mergeCell ref="M544:N544"/>
    <mergeCell ref="B545:C545"/>
    <mergeCell ref="D545:E545"/>
    <mergeCell ref="M545:N545"/>
    <mergeCell ref="B671:E671"/>
    <mergeCell ref="M671:N671"/>
    <mergeCell ref="B672:E672"/>
    <mergeCell ref="M672:N672"/>
    <mergeCell ref="B673:O673"/>
    <mergeCell ref="B668:E668"/>
    <mergeCell ref="M668:N668"/>
    <mergeCell ref="B669:E669"/>
    <mergeCell ref="M669:N669"/>
    <mergeCell ref="B670:E670"/>
    <mergeCell ref="B726:O726"/>
    <mergeCell ref="B724:E724"/>
    <mergeCell ref="M724:N724"/>
    <mergeCell ref="B725:E725"/>
    <mergeCell ref="M725:N725"/>
    <mergeCell ref="B721:O721"/>
    <mergeCell ref="B722:C722"/>
    <mergeCell ref="D722:E722"/>
    <mergeCell ref="M722:N722"/>
    <mergeCell ref="B723:E723"/>
    <mergeCell ref="M723:N723"/>
    <mergeCell ref="B718:E718"/>
    <mergeCell ref="M718:N718"/>
    <mergeCell ref="B719:E719"/>
    <mergeCell ref="B427:E427"/>
    <mergeCell ref="M427:N427"/>
    <mergeCell ref="B421:O421"/>
    <mergeCell ref="B424:C424"/>
    <mergeCell ref="D424:E424"/>
    <mergeCell ref="M424:N424"/>
    <mergeCell ref="B425:E425"/>
    <mergeCell ref="M425:N425"/>
    <mergeCell ref="B422:C422"/>
    <mergeCell ref="D422:E422"/>
    <mergeCell ref="M422:N422"/>
    <mergeCell ref="B423:C423"/>
    <mergeCell ref="D423:E423"/>
    <mergeCell ref="M423:N423"/>
    <mergeCell ref="B678:E678"/>
    <mergeCell ref="M678:N678"/>
    <mergeCell ref="B679:E679"/>
    <mergeCell ref="M679:N679"/>
    <mergeCell ref="B736:E736"/>
    <mergeCell ref="M736:N736"/>
    <mergeCell ref="B737:E737"/>
    <mergeCell ref="M737:N737"/>
    <mergeCell ref="B732:E732"/>
    <mergeCell ref="M732:N732"/>
    <mergeCell ref="B733:E733"/>
    <mergeCell ref="M733:N733"/>
    <mergeCell ref="B734:E734"/>
    <mergeCell ref="M734:N734"/>
    <mergeCell ref="B729:E729"/>
    <mergeCell ref="M729:N729"/>
    <mergeCell ref="B730:E730"/>
    <mergeCell ref="M730:N730"/>
    <mergeCell ref="B731:E731"/>
    <mergeCell ref="M731:N731"/>
    <mergeCell ref="B727:C727"/>
    <mergeCell ref="D727:E727"/>
    <mergeCell ref="M727:N727"/>
    <mergeCell ref="B728:C728"/>
    <mergeCell ref="D728:E728"/>
    <mergeCell ref="M728:N728"/>
    <mergeCell ref="B735:E735"/>
    <mergeCell ref="M735:N735"/>
    <mergeCell ref="M719:N719"/>
    <mergeCell ref="B720:E720"/>
    <mergeCell ref="M720:N720"/>
    <mergeCell ref="B716:C716"/>
    <mergeCell ref="D716:E716"/>
    <mergeCell ref="M716:N716"/>
    <mergeCell ref="B717:C717"/>
    <mergeCell ref="D717:E717"/>
    <mergeCell ref="M717:N717"/>
    <mergeCell ref="B713:E713"/>
    <mergeCell ref="M713:N713"/>
    <mergeCell ref="B714:E714"/>
    <mergeCell ref="M714:N714"/>
    <mergeCell ref="B715:O715"/>
    <mergeCell ref="B710:O710"/>
    <mergeCell ref="B711:C711"/>
    <mergeCell ref="D711:E711"/>
    <mergeCell ref="M711:N711"/>
    <mergeCell ref="B712:E712"/>
    <mergeCell ref="M712:N712"/>
    <mergeCell ref="B707:E707"/>
    <mergeCell ref="M707:N707"/>
    <mergeCell ref="B708:E708"/>
    <mergeCell ref="M708:N708"/>
    <mergeCell ref="B709:O709"/>
    <mergeCell ref="B704:E704"/>
    <mergeCell ref="M704:N704"/>
    <mergeCell ref="B705:E705"/>
    <mergeCell ref="M705:N705"/>
    <mergeCell ref="B706:E706"/>
    <mergeCell ref="M706:N706"/>
    <mergeCell ref="B702:C702"/>
    <mergeCell ref="D702:E702"/>
    <mergeCell ref="M702:N702"/>
    <mergeCell ref="B703:E703"/>
    <mergeCell ref="M703:N703"/>
    <mergeCell ref="B699:E699"/>
    <mergeCell ref="M699:N699"/>
    <mergeCell ref="B700:E700"/>
    <mergeCell ref="M700:N700"/>
    <mergeCell ref="B701:O701"/>
    <mergeCell ref="B696:O696"/>
    <mergeCell ref="B697:C697"/>
    <mergeCell ref="D697:E697"/>
    <mergeCell ref="M697:N697"/>
    <mergeCell ref="B698:E698"/>
    <mergeCell ref="M698:N698"/>
    <mergeCell ref="B693:E693"/>
    <mergeCell ref="M693:N693"/>
    <mergeCell ref="B694:E694"/>
    <mergeCell ref="M694:N694"/>
    <mergeCell ref="B695:E695"/>
    <mergeCell ref="M695:N695"/>
    <mergeCell ref="B691:C691"/>
    <mergeCell ref="D691:E691"/>
    <mergeCell ref="M691:N691"/>
    <mergeCell ref="B692:C692"/>
    <mergeCell ref="D692:E692"/>
    <mergeCell ref="M692:N692"/>
    <mergeCell ref="B688:E688"/>
    <mergeCell ref="M688:N688"/>
    <mergeCell ref="B689:E689"/>
    <mergeCell ref="M689:N689"/>
    <mergeCell ref="B690:O690"/>
    <mergeCell ref="B687:E687"/>
    <mergeCell ref="M687:N687"/>
    <mergeCell ref="B686:C686"/>
    <mergeCell ref="D686:E686"/>
    <mergeCell ref="M686:N686"/>
    <mergeCell ref="B683:E683"/>
    <mergeCell ref="M683:N683"/>
    <mergeCell ref="B684:E684"/>
    <mergeCell ref="M684:N684"/>
    <mergeCell ref="B685:O685"/>
    <mergeCell ref="B680:O680"/>
    <mergeCell ref="B681:C681"/>
    <mergeCell ref="D681:E681"/>
    <mergeCell ref="M681:N681"/>
    <mergeCell ref="B682:E682"/>
    <mergeCell ref="M682:N682"/>
    <mergeCell ref="B659:C659"/>
    <mergeCell ref="D659:E659"/>
    <mergeCell ref="M659:N659"/>
    <mergeCell ref="B660:E660"/>
    <mergeCell ref="M660:N660"/>
    <mergeCell ref="B656:E656"/>
    <mergeCell ref="M656:N656"/>
    <mergeCell ref="B657:E657"/>
    <mergeCell ref="M657:N657"/>
    <mergeCell ref="B658:O658"/>
    <mergeCell ref="B654:C654"/>
    <mergeCell ref="D654:E654"/>
    <mergeCell ref="M654:N654"/>
    <mergeCell ref="B655:E655"/>
    <mergeCell ref="M655:N655"/>
    <mergeCell ref="M670:N670"/>
    <mergeCell ref="B666:C666"/>
    <mergeCell ref="D666:E666"/>
    <mergeCell ref="M666:N666"/>
    <mergeCell ref="B667:E667"/>
    <mergeCell ref="M667:N667"/>
    <mergeCell ref="B664:C664"/>
    <mergeCell ref="D664:E664"/>
    <mergeCell ref="M664:N664"/>
    <mergeCell ref="B665:C665"/>
    <mergeCell ref="D665:E665"/>
    <mergeCell ref="M665:N665"/>
    <mergeCell ref="B661:E661"/>
    <mergeCell ref="M661:N661"/>
    <mergeCell ref="B662:E662"/>
    <mergeCell ref="M662:N662"/>
    <mergeCell ref="B663:O663"/>
    <mergeCell ref="B651:E651"/>
    <mergeCell ref="M651:N651"/>
    <mergeCell ref="B652:E652"/>
    <mergeCell ref="M652:N652"/>
    <mergeCell ref="B653:O653"/>
    <mergeCell ref="B649:C649"/>
    <mergeCell ref="D649:E649"/>
    <mergeCell ref="M649:N649"/>
    <mergeCell ref="B650:E650"/>
    <mergeCell ref="M650:N650"/>
    <mergeCell ref="B646:E646"/>
    <mergeCell ref="M646:N646"/>
    <mergeCell ref="B647:E647"/>
    <mergeCell ref="M647:N647"/>
    <mergeCell ref="B648:O648"/>
    <mergeCell ref="B644:C644"/>
    <mergeCell ref="D644:E644"/>
    <mergeCell ref="M644:N644"/>
    <mergeCell ref="B645:E645"/>
    <mergeCell ref="M645:N645"/>
    <mergeCell ref="B641:E641"/>
    <mergeCell ref="M641:N641"/>
    <mergeCell ref="B642:E642"/>
    <mergeCell ref="M642:N642"/>
    <mergeCell ref="B643:O643"/>
    <mergeCell ref="B638:O638"/>
    <mergeCell ref="B639:C639"/>
    <mergeCell ref="D639:E639"/>
    <mergeCell ref="M639:N639"/>
    <mergeCell ref="B640:E640"/>
    <mergeCell ref="M640:N640"/>
    <mergeCell ref="B635:E635"/>
    <mergeCell ref="M635:N635"/>
    <mergeCell ref="B636:E636"/>
    <mergeCell ref="M636:N636"/>
    <mergeCell ref="B637:E637"/>
    <mergeCell ref="M637:N637"/>
    <mergeCell ref="B633:C633"/>
    <mergeCell ref="D633:E633"/>
    <mergeCell ref="M633:N633"/>
    <mergeCell ref="B634:C634"/>
    <mergeCell ref="D634:E634"/>
    <mergeCell ref="M634:N634"/>
    <mergeCell ref="B630:E630"/>
    <mergeCell ref="M630:N630"/>
    <mergeCell ref="B631:E631"/>
    <mergeCell ref="M631:N631"/>
    <mergeCell ref="B632:O632"/>
    <mergeCell ref="B628:C628"/>
    <mergeCell ref="D628:E628"/>
    <mergeCell ref="M628:N628"/>
    <mergeCell ref="B629:E629"/>
    <mergeCell ref="M629:N629"/>
    <mergeCell ref="B625:O625"/>
    <mergeCell ref="B626:C626"/>
    <mergeCell ref="D626:E626"/>
    <mergeCell ref="M626:N626"/>
    <mergeCell ref="B627:C627"/>
    <mergeCell ref="D627:E627"/>
    <mergeCell ref="M627:N627"/>
    <mergeCell ref="B622:E622"/>
    <mergeCell ref="M622:N622"/>
    <mergeCell ref="B623:E623"/>
    <mergeCell ref="M623:N623"/>
    <mergeCell ref="B624:E624"/>
    <mergeCell ref="M624:N624"/>
    <mergeCell ref="B620:C620"/>
    <mergeCell ref="D620:E620"/>
    <mergeCell ref="M620:N620"/>
    <mergeCell ref="B621:C621"/>
    <mergeCell ref="D621:E621"/>
    <mergeCell ref="M621:N621"/>
    <mergeCell ref="B617:E617"/>
    <mergeCell ref="M617:N617"/>
    <mergeCell ref="B618:E618"/>
    <mergeCell ref="M618:N618"/>
    <mergeCell ref="B619:O619"/>
    <mergeCell ref="B615:C615"/>
    <mergeCell ref="D615:E615"/>
    <mergeCell ref="M615:N615"/>
    <mergeCell ref="B616:E616"/>
    <mergeCell ref="M616:N616"/>
    <mergeCell ref="B612:E612"/>
    <mergeCell ref="M612:N612"/>
    <mergeCell ref="B613:E613"/>
    <mergeCell ref="M613:N613"/>
    <mergeCell ref="B614:O614"/>
    <mergeCell ref="B610:C610"/>
    <mergeCell ref="D610:E610"/>
    <mergeCell ref="M610:N610"/>
    <mergeCell ref="B611:E611"/>
    <mergeCell ref="M611:N611"/>
    <mergeCell ref="B607:E607"/>
    <mergeCell ref="M607:N607"/>
    <mergeCell ref="B608:E608"/>
    <mergeCell ref="M608:N608"/>
    <mergeCell ref="B609:O609"/>
    <mergeCell ref="B605:C605"/>
    <mergeCell ref="D605:E605"/>
    <mergeCell ref="M605:N605"/>
    <mergeCell ref="B606:E606"/>
    <mergeCell ref="M606:N606"/>
    <mergeCell ref="B602:E602"/>
    <mergeCell ref="M602:N602"/>
    <mergeCell ref="B603:E603"/>
    <mergeCell ref="M603:N603"/>
    <mergeCell ref="B604:O604"/>
    <mergeCell ref="B600:C600"/>
    <mergeCell ref="D600:E600"/>
    <mergeCell ref="M600:N600"/>
    <mergeCell ref="B601:E601"/>
    <mergeCell ref="M601:N601"/>
    <mergeCell ref="B597:E597"/>
    <mergeCell ref="M597:N597"/>
    <mergeCell ref="B598:E598"/>
    <mergeCell ref="M598:N598"/>
    <mergeCell ref="B599:O599"/>
    <mergeCell ref="B594:O594"/>
    <mergeCell ref="B595:C595"/>
    <mergeCell ref="D595:E595"/>
    <mergeCell ref="M595:N595"/>
    <mergeCell ref="B596:E596"/>
    <mergeCell ref="M596:N596"/>
    <mergeCell ref="B591:E591"/>
    <mergeCell ref="M591:N591"/>
    <mergeCell ref="B592:E592"/>
    <mergeCell ref="M592:N592"/>
    <mergeCell ref="B593:E593"/>
    <mergeCell ref="M593:N593"/>
    <mergeCell ref="B589:C589"/>
    <mergeCell ref="D589:E589"/>
    <mergeCell ref="M589:N589"/>
    <mergeCell ref="B590:C590"/>
    <mergeCell ref="D590:E590"/>
    <mergeCell ref="M590:N590"/>
    <mergeCell ref="B586:O586"/>
    <mergeCell ref="B587:C587"/>
    <mergeCell ref="D587:E587"/>
    <mergeCell ref="M587:N587"/>
    <mergeCell ref="B588:C588"/>
    <mergeCell ref="D588:E588"/>
    <mergeCell ref="M588:N588"/>
    <mergeCell ref="B583:E583"/>
    <mergeCell ref="M583:N583"/>
    <mergeCell ref="B584:E584"/>
    <mergeCell ref="M584:N584"/>
    <mergeCell ref="B585:E585"/>
    <mergeCell ref="M585:N585"/>
    <mergeCell ref="B581:C581"/>
    <mergeCell ref="D581:E581"/>
    <mergeCell ref="M581:N581"/>
    <mergeCell ref="B582:C582"/>
    <mergeCell ref="D582:E582"/>
    <mergeCell ref="M582:N582"/>
    <mergeCell ref="B578:E578"/>
    <mergeCell ref="M578:N578"/>
    <mergeCell ref="B579:E579"/>
    <mergeCell ref="M579:N579"/>
    <mergeCell ref="B580:O580"/>
    <mergeCell ref="B576:C576"/>
    <mergeCell ref="D576:E576"/>
    <mergeCell ref="M576:N576"/>
    <mergeCell ref="B577:E577"/>
    <mergeCell ref="M577:N577"/>
    <mergeCell ref="B573:E573"/>
    <mergeCell ref="M573:N573"/>
    <mergeCell ref="B574:E574"/>
    <mergeCell ref="M574:N574"/>
    <mergeCell ref="B575:O575"/>
    <mergeCell ref="B571:C571"/>
    <mergeCell ref="D571:E571"/>
    <mergeCell ref="M571:N571"/>
    <mergeCell ref="B572:E572"/>
    <mergeCell ref="M572:N572"/>
    <mergeCell ref="B568:E568"/>
    <mergeCell ref="M568:N568"/>
    <mergeCell ref="B569:E569"/>
    <mergeCell ref="M569:N569"/>
    <mergeCell ref="B570:O570"/>
    <mergeCell ref="B566:C566"/>
    <mergeCell ref="D566:E566"/>
    <mergeCell ref="M566:N566"/>
    <mergeCell ref="B567:E567"/>
    <mergeCell ref="M567:N567"/>
    <mergeCell ref="B563:E563"/>
    <mergeCell ref="M563:N563"/>
    <mergeCell ref="B564:E564"/>
    <mergeCell ref="M564:N564"/>
    <mergeCell ref="B565:O565"/>
    <mergeCell ref="B560:O560"/>
    <mergeCell ref="B561:C561"/>
    <mergeCell ref="D561:E561"/>
    <mergeCell ref="M561:N561"/>
    <mergeCell ref="B562:E562"/>
    <mergeCell ref="M562:N562"/>
    <mergeCell ref="B557:E557"/>
    <mergeCell ref="M557:N557"/>
    <mergeCell ref="B558:E558"/>
    <mergeCell ref="M558:N558"/>
    <mergeCell ref="B559:E559"/>
    <mergeCell ref="M559:N559"/>
    <mergeCell ref="B555:C555"/>
    <mergeCell ref="D555:E555"/>
    <mergeCell ref="M555:N555"/>
    <mergeCell ref="B556:C556"/>
    <mergeCell ref="D556:E556"/>
    <mergeCell ref="M556:N556"/>
    <mergeCell ref="B552:E552"/>
    <mergeCell ref="M552:N552"/>
    <mergeCell ref="B553:E553"/>
    <mergeCell ref="M553:N553"/>
    <mergeCell ref="B554:O554"/>
    <mergeCell ref="B549:O549"/>
    <mergeCell ref="B550:C550"/>
    <mergeCell ref="D550:E550"/>
    <mergeCell ref="M550:N550"/>
    <mergeCell ref="B551:E551"/>
    <mergeCell ref="M551:N551"/>
    <mergeCell ref="B540:E540"/>
    <mergeCell ref="M540:N540"/>
    <mergeCell ref="B541:E541"/>
    <mergeCell ref="M541:N541"/>
    <mergeCell ref="B542:O542"/>
    <mergeCell ref="B537:E537"/>
    <mergeCell ref="M537:N537"/>
    <mergeCell ref="B538:E538"/>
    <mergeCell ref="M538:N538"/>
    <mergeCell ref="B539:E539"/>
    <mergeCell ref="M539:N539"/>
    <mergeCell ref="B535:C535"/>
    <mergeCell ref="D535:E535"/>
    <mergeCell ref="M535:N535"/>
    <mergeCell ref="B536:E536"/>
    <mergeCell ref="M536:N536"/>
    <mergeCell ref="B532:E532"/>
    <mergeCell ref="M532:N532"/>
    <mergeCell ref="B533:E533"/>
    <mergeCell ref="M533:N533"/>
    <mergeCell ref="B534:O534"/>
    <mergeCell ref="B530:C530"/>
    <mergeCell ref="D530:E530"/>
    <mergeCell ref="M530:N530"/>
    <mergeCell ref="B531:E531"/>
    <mergeCell ref="M531:N531"/>
    <mergeCell ref="B527:E527"/>
    <mergeCell ref="M527:N527"/>
    <mergeCell ref="B528:E528"/>
    <mergeCell ref="M528:N528"/>
    <mergeCell ref="B529:O529"/>
    <mergeCell ref="B525:C525"/>
    <mergeCell ref="D525:E525"/>
    <mergeCell ref="M525:N525"/>
    <mergeCell ref="B526:E526"/>
    <mergeCell ref="M526:N526"/>
    <mergeCell ref="B522:E522"/>
    <mergeCell ref="M522:N522"/>
    <mergeCell ref="B523:E523"/>
    <mergeCell ref="M523:N523"/>
    <mergeCell ref="B524:O524"/>
    <mergeCell ref="B520:C520"/>
    <mergeCell ref="D520:E520"/>
    <mergeCell ref="M520:N520"/>
    <mergeCell ref="B521:E521"/>
    <mergeCell ref="M521:N521"/>
    <mergeCell ref="B518:C518"/>
    <mergeCell ref="D518:E518"/>
    <mergeCell ref="M518:N518"/>
    <mergeCell ref="B519:C519"/>
    <mergeCell ref="D519:E519"/>
    <mergeCell ref="M519:N519"/>
    <mergeCell ref="B515:E515"/>
    <mergeCell ref="M515:N515"/>
    <mergeCell ref="B516:E516"/>
    <mergeCell ref="M516:N516"/>
    <mergeCell ref="B517:O517"/>
    <mergeCell ref="B513:C513"/>
    <mergeCell ref="D513:E513"/>
    <mergeCell ref="M513:N513"/>
    <mergeCell ref="B514:E514"/>
    <mergeCell ref="M514:N514"/>
    <mergeCell ref="B510:E510"/>
    <mergeCell ref="M510:N510"/>
    <mergeCell ref="B511:E511"/>
    <mergeCell ref="M511:N511"/>
    <mergeCell ref="B512:O512"/>
    <mergeCell ref="B508:C508"/>
    <mergeCell ref="D508:E508"/>
    <mergeCell ref="M508:N508"/>
    <mergeCell ref="B509:E509"/>
    <mergeCell ref="M509:N509"/>
    <mergeCell ref="B505:E505"/>
    <mergeCell ref="M505:N505"/>
    <mergeCell ref="B506:E506"/>
    <mergeCell ref="M506:N506"/>
    <mergeCell ref="B507:O507"/>
    <mergeCell ref="B503:C503"/>
    <mergeCell ref="D503:E503"/>
    <mergeCell ref="M503:N503"/>
    <mergeCell ref="B504:E504"/>
    <mergeCell ref="M504:N504"/>
    <mergeCell ref="B500:E500"/>
    <mergeCell ref="M500:N500"/>
    <mergeCell ref="B501:E501"/>
    <mergeCell ref="M501:N501"/>
    <mergeCell ref="B502:O502"/>
    <mergeCell ref="B497:O497"/>
    <mergeCell ref="B498:C498"/>
    <mergeCell ref="D498:E498"/>
    <mergeCell ref="M498:N498"/>
    <mergeCell ref="B499:E499"/>
    <mergeCell ref="M499:N499"/>
    <mergeCell ref="B494:E494"/>
    <mergeCell ref="M494:N494"/>
    <mergeCell ref="B495:E495"/>
    <mergeCell ref="M495:N495"/>
    <mergeCell ref="B496:E496"/>
    <mergeCell ref="M496:N496"/>
    <mergeCell ref="B491:O491"/>
    <mergeCell ref="B492:C492"/>
    <mergeCell ref="D492:E492"/>
    <mergeCell ref="M492:N492"/>
    <mergeCell ref="B493:C493"/>
    <mergeCell ref="D493:E493"/>
    <mergeCell ref="M493:N493"/>
    <mergeCell ref="B488:E488"/>
    <mergeCell ref="M488:N488"/>
    <mergeCell ref="B489:E489"/>
    <mergeCell ref="M489:N489"/>
    <mergeCell ref="B490:E490"/>
    <mergeCell ref="M490:N490"/>
    <mergeCell ref="B486:C486"/>
    <mergeCell ref="D486:E486"/>
    <mergeCell ref="M486:N486"/>
    <mergeCell ref="B487:C487"/>
    <mergeCell ref="D487:E487"/>
    <mergeCell ref="M487:N487"/>
    <mergeCell ref="B484:C484"/>
    <mergeCell ref="D484:E484"/>
    <mergeCell ref="M484:N484"/>
    <mergeCell ref="B485:C485"/>
    <mergeCell ref="D485:E485"/>
    <mergeCell ref="M485:N485"/>
    <mergeCell ref="B481:E481"/>
    <mergeCell ref="M481:N481"/>
    <mergeCell ref="B482:E482"/>
    <mergeCell ref="M482:N482"/>
    <mergeCell ref="B483:O483"/>
    <mergeCell ref="B478:O478"/>
    <mergeCell ref="B479:C479"/>
    <mergeCell ref="D479:E479"/>
    <mergeCell ref="M479:N479"/>
    <mergeCell ref="B480:E480"/>
    <mergeCell ref="M480:N480"/>
    <mergeCell ref="B475:E475"/>
    <mergeCell ref="M475:N475"/>
    <mergeCell ref="B476:E476"/>
    <mergeCell ref="M476:N476"/>
    <mergeCell ref="B477:E477"/>
    <mergeCell ref="M477:N477"/>
    <mergeCell ref="B473:C473"/>
    <mergeCell ref="D473:E473"/>
    <mergeCell ref="M473:N473"/>
    <mergeCell ref="B474:C474"/>
    <mergeCell ref="D474:E474"/>
    <mergeCell ref="M474:N474"/>
    <mergeCell ref="B470:E470"/>
    <mergeCell ref="M470:N470"/>
    <mergeCell ref="B471:E471"/>
    <mergeCell ref="M471:N471"/>
    <mergeCell ref="B472:O472"/>
    <mergeCell ref="B467:O467"/>
    <mergeCell ref="B468:C468"/>
    <mergeCell ref="D468:E468"/>
    <mergeCell ref="M468:N468"/>
    <mergeCell ref="B469:E469"/>
    <mergeCell ref="M469:N469"/>
    <mergeCell ref="B456:E456"/>
    <mergeCell ref="M456:N456"/>
    <mergeCell ref="B457:E457"/>
    <mergeCell ref="M457:N457"/>
    <mergeCell ref="B458:O458"/>
    <mergeCell ref="B453:E453"/>
    <mergeCell ref="M453:N453"/>
    <mergeCell ref="B454:E454"/>
    <mergeCell ref="M454:N454"/>
    <mergeCell ref="B455:E455"/>
    <mergeCell ref="M455:N455"/>
    <mergeCell ref="B466:E466"/>
    <mergeCell ref="M466:N466"/>
    <mergeCell ref="B459:O459"/>
    <mergeCell ref="B451:C451"/>
    <mergeCell ref="D451:E451"/>
    <mergeCell ref="M451:N451"/>
    <mergeCell ref="B452:E452"/>
    <mergeCell ref="M452:N452"/>
    <mergeCell ref="B448:E448"/>
    <mergeCell ref="M448:N448"/>
    <mergeCell ref="B449:E449"/>
    <mergeCell ref="M449:N449"/>
    <mergeCell ref="B450:O450"/>
    <mergeCell ref="B446:C446"/>
    <mergeCell ref="D446:E446"/>
    <mergeCell ref="M446:N446"/>
    <mergeCell ref="B447:E447"/>
    <mergeCell ref="M447:N447"/>
    <mergeCell ref="B443:E443"/>
    <mergeCell ref="M443:N443"/>
    <mergeCell ref="B444:E444"/>
    <mergeCell ref="M444:N444"/>
    <mergeCell ref="B445:O445"/>
    <mergeCell ref="B440:O440"/>
    <mergeCell ref="B441:C441"/>
    <mergeCell ref="D441:E441"/>
    <mergeCell ref="M441:N441"/>
    <mergeCell ref="B442:E442"/>
    <mergeCell ref="M442:N442"/>
    <mergeCell ref="B437:E437"/>
    <mergeCell ref="M437:N437"/>
    <mergeCell ref="B438:E438"/>
    <mergeCell ref="M438:N438"/>
    <mergeCell ref="B439:E439"/>
    <mergeCell ref="M439:N439"/>
    <mergeCell ref="B436:C436"/>
    <mergeCell ref="D436:E436"/>
    <mergeCell ref="M436:N436"/>
    <mergeCell ref="B434:C434"/>
    <mergeCell ref="D434:E434"/>
    <mergeCell ref="M434:N434"/>
    <mergeCell ref="B435:C435"/>
    <mergeCell ref="D435:E435"/>
    <mergeCell ref="M435:N435"/>
    <mergeCell ref="B431:E431"/>
    <mergeCell ref="M431:N431"/>
    <mergeCell ref="B432:E432"/>
    <mergeCell ref="M432:N432"/>
    <mergeCell ref="B433:O433"/>
    <mergeCell ref="B428:O428"/>
    <mergeCell ref="B429:C429"/>
    <mergeCell ref="D429:E429"/>
    <mergeCell ref="M429:N429"/>
    <mergeCell ref="B430:E430"/>
    <mergeCell ref="M430:N430"/>
    <mergeCell ref="B418:E418"/>
    <mergeCell ref="M418:N418"/>
    <mergeCell ref="B419:E419"/>
    <mergeCell ref="M419:N419"/>
    <mergeCell ref="B420:O420"/>
    <mergeCell ref="B415:E415"/>
    <mergeCell ref="M415:N415"/>
    <mergeCell ref="B416:E416"/>
    <mergeCell ref="M416:N416"/>
    <mergeCell ref="B417:E417"/>
    <mergeCell ref="M417:N417"/>
    <mergeCell ref="B426:E426"/>
    <mergeCell ref="M426:N426"/>
    <mergeCell ref="M414:N414"/>
    <mergeCell ref="B409:E409"/>
    <mergeCell ref="M409:N409"/>
    <mergeCell ref="B410:E410"/>
    <mergeCell ref="M410:N410"/>
    <mergeCell ref="B411:E411"/>
    <mergeCell ref="M411:N411"/>
    <mergeCell ref="B407:C407"/>
    <mergeCell ref="D407:E407"/>
    <mergeCell ref="M407:N407"/>
    <mergeCell ref="B408:C408"/>
    <mergeCell ref="D408:E408"/>
    <mergeCell ref="M408:N408"/>
    <mergeCell ref="B398:E398"/>
    <mergeCell ref="M398:N398"/>
    <mergeCell ref="B399:E399"/>
    <mergeCell ref="M399:N399"/>
    <mergeCell ref="B406:O406"/>
    <mergeCell ref="B412:O412"/>
    <mergeCell ref="B413:C413"/>
    <mergeCell ref="D413:E413"/>
    <mergeCell ref="M413:N413"/>
    <mergeCell ref="B414:E414"/>
    <mergeCell ref="B396:C396"/>
    <mergeCell ref="D396:E396"/>
    <mergeCell ref="M396:N396"/>
    <mergeCell ref="B397:E397"/>
    <mergeCell ref="M397:N397"/>
    <mergeCell ref="B404:E404"/>
    <mergeCell ref="M404:N404"/>
    <mergeCell ref="B405:E405"/>
    <mergeCell ref="M405:N405"/>
    <mergeCell ref="B395:O395"/>
    <mergeCell ref="B402:C402"/>
    <mergeCell ref="D402:E402"/>
    <mergeCell ref="M402:N402"/>
    <mergeCell ref="B403:E403"/>
    <mergeCell ref="M403:N403"/>
    <mergeCell ref="B394:O394"/>
    <mergeCell ref="B400:O400"/>
    <mergeCell ref="B401:C401"/>
    <mergeCell ref="D401:E401"/>
    <mergeCell ref="M401:N401"/>
    <mergeCell ref="B391:E391"/>
    <mergeCell ref="M391:N391"/>
    <mergeCell ref="B392:E392"/>
    <mergeCell ref="M392:N392"/>
    <mergeCell ref="B393:E393"/>
    <mergeCell ref="M393:N393"/>
    <mergeCell ref="B388:E388"/>
    <mergeCell ref="M388:N388"/>
    <mergeCell ref="B389:E389"/>
    <mergeCell ref="M389:N389"/>
    <mergeCell ref="B390:E390"/>
    <mergeCell ref="M390:N390"/>
    <mergeCell ref="B385:O385"/>
    <mergeCell ref="B386:C386"/>
    <mergeCell ref="D386:E386"/>
    <mergeCell ref="M386:N386"/>
    <mergeCell ref="B387:C387"/>
    <mergeCell ref="D387:E387"/>
    <mergeCell ref="M387:N387"/>
    <mergeCell ref="B382:E382"/>
    <mergeCell ref="M382:N382"/>
    <mergeCell ref="B383:E383"/>
    <mergeCell ref="M383:N383"/>
    <mergeCell ref="B384:E384"/>
    <mergeCell ref="M384:N384"/>
    <mergeCell ref="B380:C380"/>
    <mergeCell ref="D380:E380"/>
    <mergeCell ref="M380:N380"/>
    <mergeCell ref="B381:C381"/>
    <mergeCell ref="D381:E381"/>
    <mergeCell ref="M381:N381"/>
    <mergeCell ref="B378:C378"/>
    <mergeCell ref="D378:E378"/>
    <mergeCell ref="M378:N378"/>
    <mergeCell ref="B379:C379"/>
    <mergeCell ref="D379:E379"/>
    <mergeCell ref="M379:N379"/>
    <mergeCell ref="B375:O375"/>
    <mergeCell ref="B376:C376"/>
    <mergeCell ref="D376:E376"/>
    <mergeCell ref="M376:N376"/>
    <mergeCell ref="B377:C377"/>
    <mergeCell ref="D377:E377"/>
    <mergeCell ref="M377:N377"/>
    <mergeCell ref="B372:E372"/>
    <mergeCell ref="M372:N372"/>
    <mergeCell ref="B373:E373"/>
    <mergeCell ref="M373:N373"/>
    <mergeCell ref="B374:E374"/>
    <mergeCell ref="M374:N374"/>
    <mergeCell ref="B370:C370"/>
    <mergeCell ref="D370:E370"/>
    <mergeCell ref="M370:N370"/>
    <mergeCell ref="B371:C371"/>
    <mergeCell ref="D371:E371"/>
    <mergeCell ref="M371:N371"/>
    <mergeCell ref="B367:O367"/>
    <mergeCell ref="B368:C368"/>
    <mergeCell ref="D368:E368"/>
    <mergeCell ref="M368:N368"/>
    <mergeCell ref="B369:C369"/>
    <mergeCell ref="D369:E369"/>
    <mergeCell ref="M369:N369"/>
    <mergeCell ref="B364:E364"/>
    <mergeCell ref="M364:N364"/>
    <mergeCell ref="B365:E365"/>
    <mergeCell ref="M365:N365"/>
    <mergeCell ref="B366:E366"/>
    <mergeCell ref="M366:N366"/>
    <mergeCell ref="B362:C362"/>
    <mergeCell ref="D362:E362"/>
    <mergeCell ref="M362:N362"/>
    <mergeCell ref="B363:C363"/>
    <mergeCell ref="D363:E363"/>
    <mergeCell ref="M363:N363"/>
    <mergeCell ref="B359:O359"/>
    <mergeCell ref="B360:C360"/>
    <mergeCell ref="D360:E360"/>
    <mergeCell ref="M360:N360"/>
    <mergeCell ref="B361:C361"/>
    <mergeCell ref="D361:E361"/>
    <mergeCell ref="M361:N361"/>
    <mergeCell ref="B356:E356"/>
    <mergeCell ref="M356:N356"/>
    <mergeCell ref="B357:E357"/>
    <mergeCell ref="M357:N357"/>
    <mergeCell ref="B358:E358"/>
    <mergeCell ref="M358:N358"/>
    <mergeCell ref="B354:C354"/>
    <mergeCell ref="D354:E354"/>
    <mergeCell ref="M354:N354"/>
    <mergeCell ref="B355:C355"/>
    <mergeCell ref="D355:E355"/>
    <mergeCell ref="M355:N355"/>
    <mergeCell ref="B352:C352"/>
    <mergeCell ref="D352:E352"/>
    <mergeCell ref="M352:N352"/>
    <mergeCell ref="B353:C353"/>
    <mergeCell ref="D353:E353"/>
    <mergeCell ref="M353:N353"/>
    <mergeCell ref="B349:E349"/>
    <mergeCell ref="M349:N349"/>
    <mergeCell ref="B350:E350"/>
    <mergeCell ref="M350:N350"/>
    <mergeCell ref="B351:O351"/>
    <mergeCell ref="B347:C347"/>
    <mergeCell ref="D347:E347"/>
    <mergeCell ref="M347:N347"/>
    <mergeCell ref="B348:E348"/>
    <mergeCell ref="M348:N348"/>
    <mergeCell ref="B344:E344"/>
    <mergeCell ref="M344:N344"/>
    <mergeCell ref="B345:E345"/>
    <mergeCell ref="M345:N345"/>
    <mergeCell ref="B346:O346"/>
    <mergeCell ref="B342:C342"/>
    <mergeCell ref="D342:E342"/>
    <mergeCell ref="M342:N342"/>
    <mergeCell ref="B343:E343"/>
    <mergeCell ref="M343:N343"/>
    <mergeCell ref="B339:E339"/>
    <mergeCell ref="M339:N339"/>
    <mergeCell ref="B340:E340"/>
    <mergeCell ref="M340:N340"/>
    <mergeCell ref="B341:O341"/>
    <mergeCell ref="B337:C337"/>
    <mergeCell ref="D337:E337"/>
    <mergeCell ref="M337:N337"/>
    <mergeCell ref="B338:E338"/>
    <mergeCell ref="M338:N338"/>
    <mergeCell ref="B334:E334"/>
    <mergeCell ref="M334:N334"/>
    <mergeCell ref="B335:E335"/>
    <mergeCell ref="M335:N335"/>
    <mergeCell ref="B336:O336"/>
    <mergeCell ref="B332:C332"/>
    <mergeCell ref="D332:E332"/>
    <mergeCell ref="M332:N332"/>
    <mergeCell ref="B333:E333"/>
    <mergeCell ref="M333:N333"/>
    <mergeCell ref="B329:E329"/>
    <mergeCell ref="M329:N329"/>
    <mergeCell ref="B330:E330"/>
    <mergeCell ref="M330:N330"/>
    <mergeCell ref="B331:O331"/>
    <mergeCell ref="B327:C327"/>
    <mergeCell ref="D327:E327"/>
    <mergeCell ref="M327:N327"/>
    <mergeCell ref="B328:E328"/>
    <mergeCell ref="M328:N328"/>
    <mergeCell ref="B324:E324"/>
    <mergeCell ref="M324:N324"/>
    <mergeCell ref="B325:E325"/>
    <mergeCell ref="M325:N325"/>
    <mergeCell ref="B326:O326"/>
    <mergeCell ref="B323:E323"/>
    <mergeCell ref="M323:N323"/>
    <mergeCell ref="B312:E312"/>
    <mergeCell ref="M312:N312"/>
    <mergeCell ref="B313:E313"/>
    <mergeCell ref="M313:N313"/>
    <mergeCell ref="B314:O314"/>
    <mergeCell ref="B309:E309"/>
    <mergeCell ref="M309:N309"/>
    <mergeCell ref="B310:E310"/>
    <mergeCell ref="M310:N310"/>
    <mergeCell ref="B311:E311"/>
    <mergeCell ref="M311:N311"/>
    <mergeCell ref="B315:O315"/>
    <mergeCell ref="B318:E318"/>
    <mergeCell ref="M318:N318"/>
    <mergeCell ref="B319:E319"/>
    <mergeCell ref="M319:N319"/>
    <mergeCell ref="B320:E320"/>
    <mergeCell ref="M320:N320"/>
    <mergeCell ref="B316:C316"/>
    <mergeCell ref="D316:E316"/>
    <mergeCell ref="M316:N316"/>
    <mergeCell ref="B317:C317"/>
    <mergeCell ref="D317:E317"/>
    <mergeCell ref="M317:N317"/>
    <mergeCell ref="B308:E308"/>
    <mergeCell ref="M308:N308"/>
    <mergeCell ref="B304:O304"/>
    <mergeCell ref="B305:C305"/>
    <mergeCell ref="D305:E305"/>
    <mergeCell ref="M305:N305"/>
    <mergeCell ref="B306:C306"/>
    <mergeCell ref="D306:E306"/>
    <mergeCell ref="M306:N306"/>
    <mergeCell ref="B301:E301"/>
    <mergeCell ref="M301:N301"/>
    <mergeCell ref="B302:E302"/>
    <mergeCell ref="M302:N302"/>
    <mergeCell ref="B303:E303"/>
    <mergeCell ref="M303:N303"/>
    <mergeCell ref="B321:O321"/>
    <mergeCell ref="B322:C322"/>
    <mergeCell ref="D322:E322"/>
    <mergeCell ref="M322:N322"/>
    <mergeCell ref="B299:C299"/>
    <mergeCell ref="D299:E299"/>
    <mergeCell ref="M299:N299"/>
    <mergeCell ref="B300:C300"/>
    <mergeCell ref="D300:E300"/>
    <mergeCell ref="M300:N300"/>
    <mergeCell ref="B298:C298"/>
    <mergeCell ref="D298:E298"/>
    <mergeCell ref="M298:N298"/>
    <mergeCell ref="B295:E295"/>
    <mergeCell ref="M295:N295"/>
    <mergeCell ref="B296:E296"/>
    <mergeCell ref="M296:N296"/>
    <mergeCell ref="B297:O297"/>
    <mergeCell ref="B307:C307"/>
    <mergeCell ref="D307:E307"/>
    <mergeCell ref="M307:N307"/>
    <mergeCell ref="B293:C293"/>
    <mergeCell ref="D293:E293"/>
    <mergeCell ref="M293:N293"/>
    <mergeCell ref="B294:E294"/>
    <mergeCell ref="M294:N294"/>
    <mergeCell ref="B290:E290"/>
    <mergeCell ref="M290:N290"/>
    <mergeCell ref="B291:E291"/>
    <mergeCell ref="M291:N291"/>
    <mergeCell ref="B292:O292"/>
    <mergeCell ref="B287:O287"/>
    <mergeCell ref="B288:C288"/>
    <mergeCell ref="D288:E288"/>
    <mergeCell ref="M288:N288"/>
    <mergeCell ref="B289:E289"/>
    <mergeCell ref="M289:N289"/>
    <mergeCell ref="B284:E284"/>
    <mergeCell ref="M284:N284"/>
    <mergeCell ref="B285:E285"/>
    <mergeCell ref="M285:N285"/>
    <mergeCell ref="B286:E286"/>
    <mergeCell ref="M286:N286"/>
    <mergeCell ref="B282:C282"/>
    <mergeCell ref="D282:E282"/>
    <mergeCell ref="M282:N282"/>
    <mergeCell ref="B283:C283"/>
    <mergeCell ref="D283:E283"/>
    <mergeCell ref="M283:N283"/>
    <mergeCell ref="B280:C280"/>
    <mergeCell ref="D280:E280"/>
    <mergeCell ref="M280:N280"/>
    <mergeCell ref="B281:C281"/>
    <mergeCell ref="D281:E281"/>
    <mergeCell ref="M281:N281"/>
    <mergeCell ref="B277:E277"/>
    <mergeCell ref="M277:N277"/>
    <mergeCell ref="B278:E278"/>
    <mergeCell ref="M278:N278"/>
    <mergeCell ref="B279:O279"/>
    <mergeCell ref="B275:C275"/>
    <mergeCell ref="D275:E275"/>
    <mergeCell ref="M275:N275"/>
    <mergeCell ref="B276:E276"/>
    <mergeCell ref="M276:N276"/>
    <mergeCell ref="B273:C273"/>
    <mergeCell ref="D273:E273"/>
    <mergeCell ref="M273:N273"/>
    <mergeCell ref="B274:C274"/>
    <mergeCell ref="D274:E274"/>
    <mergeCell ref="M274:N274"/>
    <mergeCell ref="B270:E270"/>
    <mergeCell ref="M270:N270"/>
    <mergeCell ref="B271:E271"/>
    <mergeCell ref="M271:N271"/>
    <mergeCell ref="B272:O272"/>
    <mergeCell ref="B268:C268"/>
    <mergeCell ref="D268:E268"/>
    <mergeCell ref="M268:N268"/>
    <mergeCell ref="B269:E269"/>
    <mergeCell ref="M269:N269"/>
    <mergeCell ref="B265:E265"/>
    <mergeCell ref="M265:N265"/>
    <mergeCell ref="B266:E266"/>
    <mergeCell ref="M266:N266"/>
    <mergeCell ref="B267:O267"/>
    <mergeCell ref="B263:C263"/>
    <mergeCell ref="D263:E263"/>
    <mergeCell ref="M263:N263"/>
    <mergeCell ref="B264:E264"/>
    <mergeCell ref="M264:N264"/>
    <mergeCell ref="B260:E260"/>
    <mergeCell ref="M260:N260"/>
    <mergeCell ref="B261:E261"/>
    <mergeCell ref="M261:N261"/>
    <mergeCell ref="B262:O262"/>
    <mergeCell ref="B258:C258"/>
    <mergeCell ref="D258:E258"/>
    <mergeCell ref="M258:N258"/>
    <mergeCell ref="B259:E259"/>
    <mergeCell ref="M259:N259"/>
    <mergeCell ref="B255:E255"/>
    <mergeCell ref="M255:N255"/>
    <mergeCell ref="B256:E256"/>
    <mergeCell ref="M256:N256"/>
    <mergeCell ref="B257:O257"/>
    <mergeCell ref="B253:C253"/>
    <mergeCell ref="D253:E253"/>
    <mergeCell ref="M253:N253"/>
    <mergeCell ref="B254:E254"/>
    <mergeCell ref="M254:N254"/>
    <mergeCell ref="B250:E250"/>
    <mergeCell ref="M250:N250"/>
    <mergeCell ref="B251:E251"/>
    <mergeCell ref="M251:N251"/>
    <mergeCell ref="B252:O252"/>
    <mergeCell ref="B248:C248"/>
    <mergeCell ref="D248:E248"/>
    <mergeCell ref="M248:N248"/>
    <mergeCell ref="B249:E249"/>
    <mergeCell ref="M249:N249"/>
    <mergeCell ref="B245:O245"/>
    <mergeCell ref="B246:C246"/>
    <mergeCell ref="D246:E246"/>
    <mergeCell ref="M246:N246"/>
    <mergeCell ref="B247:C247"/>
    <mergeCell ref="D247:E247"/>
    <mergeCell ref="M247:N247"/>
    <mergeCell ref="B237:E237"/>
    <mergeCell ref="M237:N237"/>
    <mergeCell ref="B238:E238"/>
    <mergeCell ref="M238:N238"/>
    <mergeCell ref="B239:O239"/>
    <mergeCell ref="B234:E234"/>
    <mergeCell ref="M234:N234"/>
    <mergeCell ref="B235:E235"/>
    <mergeCell ref="M235:N235"/>
    <mergeCell ref="B236:E236"/>
    <mergeCell ref="M236:N236"/>
    <mergeCell ref="B240:O240"/>
    <mergeCell ref="B241:C241"/>
    <mergeCell ref="D241:E241"/>
    <mergeCell ref="M241:N241"/>
    <mergeCell ref="B232:C232"/>
    <mergeCell ref="D232:E232"/>
    <mergeCell ref="M232:N232"/>
    <mergeCell ref="B233:E233"/>
    <mergeCell ref="M233:N233"/>
    <mergeCell ref="B230:C230"/>
    <mergeCell ref="D230:E230"/>
    <mergeCell ref="M230:N230"/>
    <mergeCell ref="B231:C231"/>
    <mergeCell ref="D231:E231"/>
    <mergeCell ref="M231:N231"/>
    <mergeCell ref="B227:E227"/>
    <mergeCell ref="M227:N227"/>
    <mergeCell ref="B228:E228"/>
    <mergeCell ref="M228:N228"/>
    <mergeCell ref="B229:O229"/>
    <mergeCell ref="B225:C225"/>
    <mergeCell ref="D225:E225"/>
    <mergeCell ref="M225:N225"/>
    <mergeCell ref="B226:E226"/>
    <mergeCell ref="M226:N226"/>
    <mergeCell ref="B222:E222"/>
    <mergeCell ref="M222:N222"/>
    <mergeCell ref="B223:E223"/>
    <mergeCell ref="M223:N223"/>
    <mergeCell ref="B224:O224"/>
    <mergeCell ref="B220:C220"/>
    <mergeCell ref="D220:E220"/>
    <mergeCell ref="M220:N220"/>
    <mergeCell ref="B221:E221"/>
    <mergeCell ref="M221:N221"/>
    <mergeCell ref="B217:E217"/>
    <mergeCell ref="M217:N217"/>
    <mergeCell ref="B218:E218"/>
    <mergeCell ref="M218:N218"/>
    <mergeCell ref="B219:O219"/>
    <mergeCell ref="B215:C215"/>
    <mergeCell ref="D215:E215"/>
    <mergeCell ref="M215:N215"/>
    <mergeCell ref="B216:E216"/>
    <mergeCell ref="M216:N216"/>
    <mergeCell ref="B212:E212"/>
    <mergeCell ref="M212:N212"/>
    <mergeCell ref="B213:E213"/>
    <mergeCell ref="M213:N213"/>
    <mergeCell ref="B214:O214"/>
    <mergeCell ref="B209:O209"/>
    <mergeCell ref="B210:C210"/>
    <mergeCell ref="D210:E210"/>
    <mergeCell ref="M210:N210"/>
    <mergeCell ref="B211:E211"/>
    <mergeCell ref="M211:N211"/>
    <mergeCell ref="B206:E206"/>
    <mergeCell ref="M206:N206"/>
    <mergeCell ref="B207:E207"/>
    <mergeCell ref="M207:N207"/>
    <mergeCell ref="B208:E208"/>
    <mergeCell ref="M208:N208"/>
    <mergeCell ref="B204:C204"/>
    <mergeCell ref="D204:E204"/>
    <mergeCell ref="M204:N204"/>
    <mergeCell ref="B205:C205"/>
    <mergeCell ref="D205:E205"/>
    <mergeCell ref="M205:N205"/>
    <mergeCell ref="B201:E201"/>
    <mergeCell ref="M201:N201"/>
    <mergeCell ref="B202:E202"/>
    <mergeCell ref="M202:N202"/>
    <mergeCell ref="B203:O203"/>
    <mergeCell ref="B199:C199"/>
    <mergeCell ref="D199:E199"/>
    <mergeCell ref="M199:N199"/>
    <mergeCell ref="B200:E200"/>
    <mergeCell ref="M200:N200"/>
    <mergeCell ref="B196:E196"/>
    <mergeCell ref="M196:N196"/>
    <mergeCell ref="B197:E197"/>
    <mergeCell ref="M197:N197"/>
    <mergeCell ref="B198:O198"/>
    <mergeCell ref="B195:E195"/>
    <mergeCell ref="M195:N195"/>
    <mergeCell ref="B193:C193"/>
    <mergeCell ref="D193:E193"/>
    <mergeCell ref="M193:N193"/>
    <mergeCell ref="B194:C194"/>
    <mergeCell ref="D194:E194"/>
    <mergeCell ref="M194:N194"/>
    <mergeCell ref="B190:E190"/>
    <mergeCell ref="M190:N190"/>
    <mergeCell ref="B191:E191"/>
    <mergeCell ref="M191:N191"/>
    <mergeCell ref="B192:O192"/>
    <mergeCell ref="B188:C188"/>
    <mergeCell ref="D188:E188"/>
    <mergeCell ref="M188:N188"/>
    <mergeCell ref="B189:E189"/>
    <mergeCell ref="M189:N189"/>
    <mergeCell ref="B186:C186"/>
    <mergeCell ref="D186:E186"/>
    <mergeCell ref="M186:N186"/>
    <mergeCell ref="B187:C187"/>
    <mergeCell ref="D187:E187"/>
    <mergeCell ref="M187:N187"/>
    <mergeCell ref="B183:O183"/>
    <mergeCell ref="B184:C184"/>
    <mergeCell ref="D184:E184"/>
    <mergeCell ref="M184:N184"/>
    <mergeCell ref="B185:C185"/>
    <mergeCell ref="D185:E185"/>
    <mergeCell ref="M185:N185"/>
    <mergeCell ref="B180:E180"/>
    <mergeCell ref="M180:N180"/>
    <mergeCell ref="B181:E181"/>
    <mergeCell ref="M181:N181"/>
    <mergeCell ref="B182:E182"/>
    <mergeCell ref="M182:N182"/>
    <mergeCell ref="B178:C178"/>
    <mergeCell ref="D178:E178"/>
    <mergeCell ref="M178:N178"/>
    <mergeCell ref="B179:C179"/>
    <mergeCell ref="D179:E179"/>
    <mergeCell ref="M179:N179"/>
    <mergeCell ref="B175:E175"/>
    <mergeCell ref="M175:N175"/>
    <mergeCell ref="B176:E176"/>
    <mergeCell ref="M176:N176"/>
    <mergeCell ref="B177:O177"/>
    <mergeCell ref="B172:O172"/>
    <mergeCell ref="B173:C173"/>
    <mergeCell ref="D173:E173"/>
    <mergeCell ref="M173:N173"/>
    <mergeCell ref="B174:E174"/>
    <mergeCell ref="M174:N174"/>
    <mergeCell ref="B169:E169"/>
    <mergeCell ref="M169:N169"/>
    <mergeCell ref="B170:E170"/>
    <mergeCell ref="M170:N170"/>
    <mergeCell ref="B171:E171"/>
    <mergeCell ref="M171:N171"/>
    <mergeCell ref="B166:O166"/>
    <mergeCell ref="B167:C167"/>
    <mergeCell ref="D167:E167"/>
    <mergeCell ref="M167:N167"/>
    <mergeCell ref="B168:C168"/>
    <mergeCell ref="D168:E168"/>
    <mergeCell ref="M168:N168"/>
    <mergeCell ref="B158:E158"/>
    <mergeCell ref="M158:N158"/>
    <mergeCell ref="B159:E159"/>
    <mergeCell ref="M159:N159"/>
    <mergeCell ref="B160:O160"/>
    <mergeCell ref="M162:N162"/>
    <mergeCell ref="B161:O161"/>
    <mergeCell ref="B155:E155"/>
    <mergeCell ref="M155:N155"/>
    <mergeCell ref="B156:E156"/>
    <mergeCell ref="M156:N156"/>
    <mergeCell ref="B157:E157"/>
    <mergeCell ref="M157:N157"/>
    <mergeCell ref="B153:C153"/>
    <mergeCell ref="D153:E153"/>
    <mergeCell ref="M153:N153"/>
    <mergeCell ref="B154:E154"/>
    <mergeCell ref="M154:N154"/>
    <mergeCell ref="B150:E150"/>
    <mergeCell ref="M150:N150"/>
    <mergeCell ref="B151:E151"/>
    <mergeCell ref="M151:N151"/>
    <mergeCell ref="B152:O152"/>
    <mergeCell ref="B148:C148"/>
    <mergeCell ref="D148:E148"/>
    <mergeCell ref="M148:N148"/>
    <mergeCell ref="B149:E149"/>
    <mergeCell ref="M149:N149"/>
    <mergeCell ref="B145:E145"/>
    <mergeCell ref="M145:N145"/>
    <mergeCell ref="B146:E146"/>
    <mergeCell ref="M146:N146"/>
    <mergeCell ref="B147:O147"/>
    <mergeCell ref="B144:E144"/>
    <mergeCell ref="M144:N144"/>
    <mergeCell ref="B141:O141"/>
    <mergeCell ref="B142:C142"/>
    <mergeCell ref="D142:E142"/>
    <mergeCell ref="M142:N142"/>
    <mergeCell ref="B143:C143"/>
    <mergeCell ref="D143:E143"/>
    <mergeCell ref="M143:N143"/>
    <mergeCell ref="B138:E138"/>
    <mergeCell ref="M138:N138"/>
    <mergeCell ref="B139:E139"/>
    <mergeCell ref="M139:N139"/>
    <mergeCell ref="B140:E140"/>
    <mergeCell ref="M140:N140"/>
    <mergeCell ref="B135:O135"/>
    <mergeCell ref="B136:C136"/>
    <mergeCell ref="D136:E136"/>
    <mergeCell ref="M136:N136"/>
    <mergeCell ref="B137:C137"/>
    <mergeCell ref="D137:E137"/>
    <mergeCell ref="M137:N137"/>
    <mergeCell ref="B127:E127"/>
    <mergeCell ref="M127:N127"/>
    <mergeCell ref="B128:E128"/>
    <mergeCell ref="M128:N128"/>
    <mergeCell ref="B129:O129"/>
    <mergeCell ref="B124:E124"/>
    <mergeCell ref="M124:N124"/>
    <mergeCell ref="B125:E125"/>
    <mergeCell ref="M125:N125"/>
    <mergeCell ref="B126:E126"/>
    <mergeCell ref="M126:N126"/>
    <mergeCell ref="B131:C131"/>
    <mergeCell ref="D131:E131"/>
    <mergeCell ref="M131:N131"/>
    <mergeCell ref="B132:E132"/>
    <mergeCell ref="M132:N132"/>
    <mergeCell ref="B130:O130"/>
    <mergeCell ref="B122:C122"/>
    <mergeCell ref="D122:E122"/>
    <mergeCell ref="M122:N122"/>
    <mergeCell ref="B123:E123"/>
    <mergeCell ref="M123:N123"/>
    <mergeCell ref="B119:E119"/>
    <mergeCell ref="M119:N119"/>
    <mergeCell ref="B120:E120"/>
    <mergeCell ref="M120:N120"/>
    <mergeCell ref="B121:O121"/>
    <mergeCell ref="B116:O116"/>
    <mergeCell ref="B117:C117"/>
    <mergeCell ref="D117:E117"/>
    <mergeCell ref="M117:N117"/>
    <mergeCell ref="B118:E118"/>
    <mergeCell ref="M118:N118"/>
    <mergeCell ref="B113:E113"/>
    <mergeCell ref="M113:N113"/>
    <mergeCell ref="B114:E114"/>
    <mergeCell ref="M114:N114"/>
    <mergeCell ref="B115:E115"/>
    <mergeCell ref="M115:N115"/>
    <mergeCell ref="B110:O110"/>
    <mergeCell ref="B111:C111"/>
    <mergeCell ref="D111:E111"/>
    <mergeCell ref="M111:N111"/>
    <mergeCell ref="B112:C112"/>
    <mergeCell ref="D112:E112"/>
    <mergeCell ref="M112:N112"/>
    <mergeCell ref="B107:E107"/>
    <mergeCell ref="M107:N107"/>
    <mergeCell ref="B108:E108"/>
    <mergeCell ref="M108:N108"/>
    <mergeCell ref="B109:E109"/>
    <mergeCell ref="M109:N109"/>
    <mergeCell ref="B105:C105"/>
    <mergeCell ref="D105:E105"/>
    <mergeCell ref="M105:N105"/>
    <mergeCell ref="B106:C106"/>
    <mergeCell ref="D106:E106"/>
    <mergeCell ref="M106:N106"/>
    <mergeCell ref="B98:O98"/>
    <mergeCell ref="B104:O104"/>
    <mergeCell ref="B103:E103"/>
    <mergeCell ref="M103:N103"/>
    <mergeCell ref="B95:E95"/>
    <mergeCell ref="M95:N95"/>
    <mergeCell ref="B96:E96"/>
    <mergeCell ref="M96:N96"/>
    <mergeCell ref="B97:E97"/>
    <mergeCell ref="M97:N97"/>
    <mergeCell ref="B92:E92"/>
    <mergeCell ref="M92:N92"/>
    <mergeCell ref="B93:E93"/>
    <mergeCell ref="M93:N93"/>
    <mergeCell ref="B94:E94"/>
    <mergeCell ref="M94:N94"/>
    <mergeCell ref="B89:O89"/>
    <mergeCell ref="B90:C90"/>
    <mergeCell ref="D90:E90"/>
    <mergeCell ref="M90:N90"/>
    <mergeCell ref="B91:C91"/>
    <mergeCell ref="D91:E91"/>
    <mergeCell ref="M91:N91"/>
    <mergeCell ref="B99:O99"/>
    <mergeCell ref="B100:C100"/>
    <mergeCell ref="D100:E100"/>
    <mergeCell ref="M100:N100"/>
    <mergeCell ref="B101:E101"/>
    <mergeCell ref="M101:N101"/>
    <mergeCell ref="B102:E102"/>
    <mergeCell ref="M102:N102"/>
    <mergeCell ref="B86:E86"/>
    <mergeCell ref="M86:N86"/>
    <mergeCell ref="B87:E87"/>
    <mergeCell ref="M87:N87"/>
    <mergeCell ref="B88:E88"/>
    <mergeCell ref="M88:N88"/>
    <mergeCell ref="B84:C84"/>
    <mergeCell ref="D84:E84"/>
    <mergeCell ref="M84:N84"/>
    <mergeCell ref="B85:C85"/>
    <mergeCell ref="D85:E85"/>
    <mergeCell ref="M85:N85"/>
    <mergeCell ref="B81:E81"/>
    <mergeCell ref="M81:N81"/>
    <mergeCell ref="B82:E82"/>
    <mergeCell ref="M82:N82"/>
    <mergeCell ref="B83:O83"/>
    <mergeCell ref="B78:O78"/>
    <mergeCell ref="B79:C79"/>
    <mergeCell ref="D79:E79"/>
    <mergeCell ref="M79:N79"/>
    <mergeCell ref="B80:E80"/>
    <mergeCell ref="M80:N80"/>
    <mergeCell ref="B75:E75"/>
    <mergeCell ref="M75:N75"/>
    <mergeCell ref="B76:E76"/>
    <mergeCell ref="M76:N76"/>
    <mergeCell ref="B77:E77"/>
    <mergeCell ref="M77:N77"/>
    <mergeCell ref="B74:C74"/>
    <mergeCell ref="D74:E74"/>
    <mergeCell ref="M74:N74"/>
    <mergeCell ref="B71:E71"/>
    <mergeCell ref="M71:N71"/>
    <mergeCell ref="B72:E72"/>
    <mergeCell ref="M72:N72"/>
    <mergeCell ref="B73:O73"/>
    <mergeCell ref="B69:C69"/>
    <mergeCell ref="D69:E69"/>
    <mergeCell ref="M69:N69"/>
    <mergeCell ref="B70:E70"/>
    <mergeCell ref="M70:N70"/>
    <mergeCell ref="B66:O66"/>
    <mergeCell ref="B67:C67"/>
    <mergeCell ref="D67:E67"/>
    <mergeCell ref="M67:N67"/>
    <mergeCell ref="B68:C68"/>
    <mergeCell ref="D68:E68"/>
    <mergeCell ref="M68:N68"/>
    <mergeCell ref="B63:E63"/>
    <mergeCell ref="M63:N63"/>
    <mergeCell ref="B64:E64"/>
    <mergeCell ref="M64:N64"/>
    <mergeCell ref="B65:E65"/>
    <mergeCell ref="M65:N65"/>
    <mergeCell ref="B61:C61"/>
    <mergeCell ref="D61:E61"/>
    <mergeCell ref="M61:N61"/>
    <mergeCell ref="B62:C62"/>
    <mergeCell ref="D62:E62"/>
    <mergeCell ref="M62:N62"/>
    <mergeCell ref="B58:E58"/>
    <mergeCell ref="M58:N58"/>
    <mergeCell ref="B59:E59"/>
    <mergeCell ref="M59:N59"/>
    <mergeCell ref="B60:O60"/>
    <mergeCell ref="B55:O55"/>
    <mergeCell ref="B56:C56"/>
    <mergeCell ref="D56:E56"/>
    <mergeCell ref="M56:N56"/>
    <mergeCell ref="B57:E57"/>
    <mergeCell ref="M57:N57"/>
    <mergeCell ref="B52:E52"/>
    <mergeCell ref="M52:N52"/>
    <mergeCell ref="B53:E53"/>
    <mergeCell ref="M53:N53"/>
    <mergeCell ref="B54:O54"/>
    <mergeCell ref="B49:E49"/>
    <mergeCell ref="M49:N49"/>
    <mergeCell ref="B50:E50"/>
    <mergeCell ref="M50:N50"/>
    <mergeCell ref="B51:E51"/>
    <mergeCell ref="M51:N51"/>
    <mergeCell ref="B47:C47"/>
    <mergeCell ref="D47:E47"/>
    <mergeCell ref="M47:N47"/>
    <mergeCell ref="B48:E48"/>
    <mergeCell ref="M48:N48"/>
    <mergeCell ref="B44:E44"/>
    <mergeCell ref="M44:N44"/>
    <mergeCell ref="B45:E45"/>
    <mergeCell ref="M45:N45"/>
    <mergeCell ref="B46:O46"/>
    <mergeCell ref="B42:C42"/>
    <mergeCell ref="D42:E42"/>
    <mergeCell ref="M42:N42"/>
    <mergeCell ref="B43:E43"/>
    <mergeCell ref="M43:N43"/>
    <mergeCell ref="B39:E39"/>
    <mergeCell ref="M39:N39"/>
    <mergeCell ref="B40:E40"/>
    <mergeCell ref="M40:N40"/>
    <mergeCell ref="B41:O41"/>
    <mergeCell ref="B36:O36"/>
    <mergeCell ref="B37:C37"/>
    <mergeCell ref="D37:E37"/>
    <mergeCell ref="M37:N37"/>
    <mergeCell ref="B38:E38"/>
    <mergeCell ref="M38:N38"/>
    <mergeCell ref="B33:E33"/>
    <mergeCell ref="M33:N33"/>
    <mergeCell ref="B34:E34"/>
    <mergeCell ref="M34:N34"/>
    <mergeCell ref="B35:E35"/>
    <mergeCell ref="M35:N35"/>
    <mergeCell ref="M32:N32"/>
    <mergeCell ref="B23:E23"/>
    <mergeCell ref="M23:N23"/>
    <mergeCell ref="B24:E24"/>
    <mergeCell ref="M24:N24"/>
    <mergeCell ref="B25:O25"/>
    <mergeCell ref="B20:E20"/>
    <mergeCell ref="M20:N20"/>
    <mergeCell ref="B21:E21"/>
    <mergeCell ref="M21:N21"/>
    <mergeCell ref="B22:E22"/>
    <mergeCell ref="M22:N22"/>
    <mergeCell ref="B18:C18"/>
    <mergeCell ref="D18:E18"/>
    <mergeCell ref="M18:N18"/>
    <mergeCell ref="B19:E19"/>
    <mergeCell ref="M19:N19"/>
    <mergeCell ref="B16:C16"/>
    <mergeCell ref="D16:E16"/>
    <mergeCell ref="M16:N16"/>
    <mergeCell ref="B17:C17"/>
    <mergeCell ref="D17:E17"/>
    <mergeCell ref="M17:N17"/>
    <mergeCell ref="B13:O13"/>
    <mergeCell ref="B14:C14"/>
    <mergeCell ref="D14:E14"/>
    <mergeCell ref="M14:N14"/>
    <mergeCell ref="B15:C15"/>
    <mergeCell ref="D15:E15"/>
    <mergeCell ref="M15:N15"/>
    <mergeCell ref="B464:E464"/>
    <mergeCell ref="M464:N464"/>
    <mergeCell ref="B465:E465"/>
    <mergeCell ref="M465:N465"/>
    <mergeCell ref="B462:C462"/>
    <mergeCell ref="D462:E462"/>
    <mergeCell ref="M462:N462"/>
    <mergeCell ref="B463:C463"/>
    <mergeCell ref="D463:E463"/>
    <mergeCell ref="M463:N463"/>
    <mergeCell ref="B460:C460"/>
    <mergeCell ref="D460:E460"/>
    <mergeCell ref="M460:N460"/>
    <mergeCell ref="B461:C461"/>
    <mergeCell ref="D461:E461"/>
    <mergeCell ref="M461:N461"/>
    <mergeCell ref="B31:O31"/>
    <mergeCell ref="B32:C32"/>
    <mergeCell ref="D32:E32"/>
    <mergeCell ref="B8:C8"/>
    <mergeCell ref="D8:E8"/>
    <mergeCell ref="M8:N8"/>
    <mergeCell ref="B9:C9"/>
    <mergeCell ref="D9:E9"/>
    <mergeCell ref="M9:N9"/>
    <mergeCell ref="B5:O5"/>
    <mergeCell ref="B6:O6"/>
    <mergeCell ref="B7:C7"/>
    <mergeCell ref="D7:E7"/>
    <mergeCell ref="M7:N7"/>
    <mergeCell ref="B3:O3"/>
    <mergeCell ref="B4:C4"/>
    <mergeCell ref="D4:E4"/>
    <mergeCell ref="M4:N4"/>
    <mergeCell ref="B10:E10"/>
    <mergeCell ref="M10:N10"/>
  </mergeCells>
  <pageMargins left="9.8425196850393706E-2" right="9.8425196850393706E-2" top="0.27559055118110198" bottom="0.58237401574803105" header="0.27559055118110198" footer="0.196850393700787"/>
  <pageSetup paperSize="9" orientation="landscape" horizontalDpi="300" verticalDpi="300" r:id="rId1"/>
  <headerFooter alignWithMargins="0">
    <oddFooter>&amp;L&amp;"Arial,Regular"&amp;8 16.03.2021 (13:42:24) &amp;C&amp;"Arial,Regular"&amp;8 EDS_SMVS_pracovni &amp;R&amp;"Arial,Regular"&amp;8 AdolfPolak314 
&amp;B&amp;"Arial"&amp;8Strana:&amp;B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Sheet1!Názvy_tisku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Adolf, Mgr.</dc:creator>
  <cp:lastModifiedBy>BARBOŘÍK Michal, JUDr.</cp:lastModifiedBy>
  <dcterms:created xsi:type="dcterms:W3CDTF">2021-03-16T14:06:19Z</dcterms:created>
  <dcterms:modified xsi:type="dcterms:W3CDTF">2021-04-09T12:18:25Z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