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30" activeTab="0"/>
  </bookViews>
  <sheets>
    <sheet name="přehled kontrol výkonu SP" sheetId="1" r:id="rId1"/>
  </sheets>
  <definedNames>
    <definedName name="_xlnm.Print_Titles" localSheetId="0">'přehled kontrol výkonu SP'!$4:$5</definedName>
    <definedName name="_xlnm.Print_Area" localSheetId="0">'přehled kontrol výkonu SP'!$A$1:$D$86</definedName>
  </definedNames>
  <calcPr fullCalcOnLoad="1"/>
</workbook>
</file>

<file path=xl/sharedStrings.xml><?xml version="1.0" encoding="utf-8"?>
<sst xmlns="http://schemas.openxmlformats.org/spreadsheetml/2006/main" count="90" uniqueCount="87">
  <si>
    <t>Celkem (zákon o obcích)</t>
  </si>
  <si>
    <t>počet</t>
  </si>
  <si>
    <t>procent</t>
  </si>
  <si>
    <t>Ostatní</t>
  </si>
  <si>
    <t xml:space="preserve">§ 120 odst. 1 - zřízení osadního výboru </t>
  </si>
  <si>
    <t>Celkem (zákon o svobodném přístupu k informacím)</t>
  </si>
  <si>
    <t xml:space="preserve"> </t>
  </si>
  <si>
    <t>§ 12 odst. 5 - právní předpisy vydané obcí nejsou každému přístupné u obecního úřadu</t>
  </si>
  <si>
    <t>§ 13 odst. 2 - neposkytnutí informací státním orgánům na požádání</t>
  </si>
  <si>
    <t xml:space="preserve">§ 96 - obec nevydala jednací řád ZO </t>
  </si>
  <si>
    <t>§ 12 odst. 6 - obec nezaslala obecně závaznou vyhlášku obce po dni jejího vyhlášení Ministerstvu vnitra</t>
  </si>
  <si>
    <t>§ 66c odst. 2 - porušení postupu po podpisu veřejnoprávní smlouvy, stanoveného zákonem o obcích</t>
  </si>
  <si>
    <t>§ 66c odst. 3 - obcí uzavřené veřejnoprávní smlouvy nebyly na obci k dispozici k nahlédnutí</t>
  </si>
  <si>
    <t>§ 82 - naplňování práv člena ZO - neposkytnutí požadovaných informací ve lhůtě nebo vůbec</t>
  </si>
  <si>
    <t>§ 85 - nevyužití pravomocí ZO k majetkoprávním úkonům vymezené taxativně zákonem o obcích</t>
  </si>
  <si>
    <t>§ 92 odst. 1 - zasedání ZO se nesešlo nejméně jednou za tři měsíce</t>
  </si>
  <si>
    <t xml:space="preserve">§ 92 odst. 2 - nesplnění povinnosti místostarostou svolat zasedání ZO, když tak neučinil starosta  </t>
  </si>
  <si>
    <t xml:space="preserve">§ 92 odst. 3 - jednání ZO i přes nepřítomnost nadpoloviční většiny všech členů ZO </t>
  </si>
  <si>
    <t>§ 93 odst. 3 - na zasedání ZO nebylo umožněno vystoupit osobám, jimž toto právo zaručuje zákon o obcích</t>
  </si>
  <si>
    <t xml:space="preserve">§ 94  odst. 1 - členovi ZO, členovi rady obce (dále jen "RO") a členovi výboru ZO bylo odepřeno právo na předložení návrhu k zařazení na pořad jednání ZO  </t>
  </si>
  <si>
    <t>§ 94  odst. 2 - o zařazení návrhů na pořad jednání ZO přednesených v průběhu probíhajícího zasedání ZO nerozhodlo ZO</t>
  </si>
  <si>
    <t>§ 95 odst. 1 - vady v zápisech ze zasedání ZO - chybějící podpisy, neuveden počet členů ZO, schválený pořad jednání, průběh a výsledek hlasování</t>
  </si>
  <si>
    <t>§ 95 odst. 2 - zápis ze zasedání ZO nebyl pořízen do 10 dnů po skončení zasedání, o námitkách člena ZO nerozhodlo nejbližší zasedání ZO</t>
  </si>
  <si>
    <t>§ 97 - obec nezajišťuje informování občanů o činnosti orgánů obce v rozsahu stanoveném zákonem o obcích</t>
  </si>
  <si>
    <t xml:space="preserve">§ 99 odst. 3 - počet členů RO a jejich struktura neodpovídá vymezení danému zákonem o obcích </t>
  </si>
  <si>
    <t>§ 99 odst. 4 - starosta (místostarosta) zůstal členem RO i poté, co byl odvolán ze své funkce</t>
  </si>
  <si>
    <t>§ 100 odst. 1 - ZO nedoplnilo počet členů RO po jeho poklesu na zákonem stanovený minimální počet 5 členů</t>
  </si>
  <si>
    <t>§ 100 odst. 2 - RO neukončila činnost, i když počet členů ZO poklesl pod 11 a nebyl doplněn z řad náhradníků</t>
  </si>
  <si>
    <t>§ 100 odst. 3 - RO ukončila činnost v rozporu s podmínkami uvedenými v cit. ustanovení zákona o obcích</t>
  </si>
  <si>
    <t xml:space="preserve">§ 102 odst. 2 - RO překročila rozsah působnosti vymezený RO zákonem o obcích </t>
  </si>
  <si>
    <t>§ 102 odst. 3 - RO svěřila starostovi (obecnímu úřadu) rozhodování ve věcech, u nichž to zákon o obcích vylučuje</t>
  </si>
  <si>
    <t>§ 102 odst. 4 - starosta vykonával pravomoc RO nad rámec uvedeného ustanovení zákona o obcích</t>
  </si>
  <si>
    <t xml:space="preserve">§ 103 odst. 4 - starosta nesplnil některou z povinností stanovených zákonem o obcích </t>
  </si>
  <si>
    <t>§ 103 odst. 5 - starosta nesplnil některou z povinností stanovenou zákonem o obcích (nesvolal zasedání ZO nebo RO, nepodepsal zápis z jednání ZO nebo zápis ze schůze RO)</t>
  </si>
  <si>
    <t>§ 109 odst. 3 - obecní úřad neplnil povinnosti (některou z povinností) vyplývající z cit. ustanovení zákona o obcích</t>
  </si>
  <si>
    <t>§ 110 odst. 1- obec s rozšířenou působností (pověřeným obecním úřadem) nezřídila funkci tajemníka</t>
  </si>
  <si>
    <t>§ 118 odst. 2 - počet členů výboru nebyl lichý; usnesení výboru nebyla podepsána předsedou výboru</t>
  </si>
  <si>
    <t>§ 119 odst. 2 - finanční výbor neplnil (překračoval) povinnosti vymezené mu zákonem o obcích</t>
  </si>
  <si>
    <t>§ 129a odst. 8 - starosta neseznámil ZO s výsledky kontroly výkonu samostatné působnosti, případně neinformoval občany o jednání v této věci v souladu se zákonem o obcích</t>
  </si>
  <si>
    <t xml:space="preserve">§ 13 odst. 2 - obec nezajisitila, aby Sbírka zákonů byla na obci každému přístupná </t>
  </si>
  <si>
    <t xml:space="preserve">§ 8 odst. 7 - obec nezajisitila, aby Věstník právních předpisů kraje byl na obci každému přístupný </t>
  </si>
  <si>
    <t>§ 5 odst.3 - obec v rozporu se zákonem nezveřejnila způsobem umožňující dálkový přístup informaci poskytnoutou na žádost</t>
  </si>
  <si>
    <t>§ 5 odst.2 - obec nezpřístupnila ve své úřadovně právní předpisy vydané v její působnosti a seznam dokumentů koncepční, strategické a programové povahy</t>
  </si>
  <si>
    <t>Celkem (správní řád)</t>
  </si>
  <si>
    <t>Celkem (zákon o krajích)</t>
  </si>
  <si>
    <t>Celkem (zákon o Sbírce zákonů a o Sbírce mezinárodních smluv)</t>
  </si>
  <si>
    <t>Přehled kontrol výkonu samostatné působnosti dle jednotlivých oblastí  - leden 2008 až prosinec 2009</t>
  </si>
  <si>
    <t>Oblast kontroly</t>
  </si>
  <si>
    <t>A) Ustanovení zákona č. 128/2000 Sb., o obcích (obecní zřízení), ve znění pozdějších předpisů</t>
  </si>
  <si>
    <t xml:space="preserve">§ 12 odst. 1 - obec porušila postup při vydávání obecně závazné vyhlášky </t>
  </si>
  <si>
    <t>§ 12 odst. 4 - obec nevede evidenci právních předpisů, které vydala, nebo evidence není vedena v souladu se zákonem o obcích</t>
  </si>
  <si>
    <t>§ 16 odst. 2 písm. g) -  porušení práva občana obce - nevyřízení podání v souladu se zákonem o obcích</t>
  </si>
  <si>
    <t>§ 16 odst. 2 písm. f) -  porušení práva občana obce - neprojednání podání v souladu se zákonem o obcích</t>
  </si>
  <si>
    <t>§ 16 odst. 2 písm. e) -  porušení práva občana obce - neumožnění nahlížet do zákonem vyjmenovaných dokumentů obce</t>
  </si>
  <si>
    <t xml:space="preserve">§ 16 odst. 3 - obec upřela fyzické osobě vlastnící v obci nemovitost některá práva, která zákon o obcích zaručuje občanovi obce </t>
  </si>
  <si>
    <t xml:space="preserve">§ 17 - obec upřela cizím státním občanům hlášených v obci k trvalému pobytu práva, která zákon o obcích zaručuje občanovi obce </t>
  </si>
  <si>
    <t xml:space="preserve">§ 39 odst. 1 - nezvěřejnění nebo vadné zveřejnění záměru obce nakládat se svým nemovitým majetkem </t>
  </si>
  <si>
    <t>§ 39 odst. 3 - nezveřejnění záměru obce pronajmout nemovitý majetek na dobu delší než 30 dnů</t>
  </si>
  <si>
    <t>§ 16 odst. 2 písm. c) -  porušení práva občana obce - neumožnění vyjádřit své stanovisko k projednávanému bodu programu zasedání zastupitelstva obce (dále jen "ZO")</t>
  </si>
  <si>
    <t>§ 43 - neprojednání závěrečného účtu a zprávy o přezkoumání hospodaření na zasedání ZO do 30. června následujícího roku</t>
  </si>
  <si>
    <t xml:space="preserve">§ 84 odst. 4 - překročení kompetence ZO nad rámec vyhrazené působnosti ZO </t>
  </si>
  <si>
    <t>§ 87 - neplatnost usnesení, rozhodnutí nebo volby pro nízký počet hlasujících členů ZO</t>
  </si>
  <si>
    <t xml:space="preserve">§ 93 odst. 1 - obec nezveřejnila vůbec nebo po zákonem stanovenou dobu informaci o konání zasedání ZO </t>
  </si>
  <si>
    <t>§ 93 odst. 2 - jednání ZO se konalo jako neveřejné - porušení principu veřejnosti zasedání ZO</t>
  </si>
  <si>
    <t>§ 101 odst. 2 - RO rozhodovala (přijala unsesení), i když nebyla přítomna nadopoloviční většina členů RO</t>
  </si>
  <si>
    <t>§ 101 odst. 3 - RO nepořídila ze své schůze zápis, resp. zápis nesplňoval náležitosti stanovené zákonem o obcích</t>
  </si>
  <si>
    <t>§ 101 odst. 4 - RO nevydala svůj jednací řád</t>
  </si>
  <si>
    <t>§ 117 odst. 2 - ZO nezřídilo finanční nebo kontrolní výbor ZO</t>
  </si>
  <si>
    <t>§ 117 odst. 3 - ZO nezřídilo výbor pro národnostní menšiny, přestože v územním obvodu obce žije víc než 10 % občanů hlásících se k jiné než české národnosti</t>
  </si>
  <si>
    <t>§ 117 odst. 4 - předsedou výboru ZO nebyl člen ZO</t>
  </si>
  <si>
    <t>§ 118 odst. 3 - s usesením výboru nevyslovila souhlas nadpoloviční většina členů výboru</t>
  </si>
  <si>
    <t>§ 119 odst. 1 - členem finančního nebo kontrolního výboru byl starosta (místostarosta, tajemník, jiná osoba zabezpečující rozpočtové a účetní práce)</t>
  </si>
  <si>
    <t>§ 119 odst. 3 - kontrolní výbor neplnil (překračoval) povinnosti vymezené mu zákonem o obcích</t>
  </si>
  <si>
    <t>§ 119 odst. 4 - zápis z kontrol provedených finančním nebo kontrolním výborem nesplňoval náležitosti dané zákonem o obcích</t>
  </si>
  <si>
    <t>§ 119 odst. 5 - finanční nebo kontrolní výbor nepřiložil k zápisu z kontroly vyjádření orgánu (zaměstnance), jehož činnosti se kontrola týkala anebo zápis z provedené kontroly nebyl předložen ZO</t>
  </si>
  <si>
    <t>B) Ustanovení zákona č. 106/1999 Sb., o svobodném přístupu k informacím, ve znění pozdějších předpisů</t>
  </si>
  <si>
    <t xml:space="preserve">§ 5 odst.1- obec nezveřejnila ve svém sídle soubor povinně zveřejňovaný informací nebo ho nezveřejnila na místě všeobecně přístupném </t>
  </si>
  <si>
    <t>§ 5 odst.4 - obec nezveřejnila soubor povinně zveřejňovaných informací způsobem umožňujícím dálkový přístup, případně tímto způsobem nezpřístupnila právní předpisy vydané obcí</t>
  </si>
  <si>
    <t xml:space="preserve">§ 18 odst. 1 - obec nezpracovala (zpracovala po lhůtě), nebo nezveřejnila výroční zprávu o své činnosti v oblasti poskytování informací za předchozí rok </t>
  </si>
  <si>
    <t>C) Ustanovení zákona č. 500/2004 Sb., správní řád, ve znění pozdějších předpisů</t>
  </si>
  <si>
    <t>§ 26 SŘ - obec nezřídila úřední desku (včetně elektronické úřední desky), resp. zřízená úřední deska nesplňuje podmínky vymezené správním řádem</t>
  </si>
  <si>
    <t>D) Ustanovení zákona č. 129/2000 Sb., o krajích, ve znění pozdějších předpisů</t>
  </si>
  <si>
    <t>E) Ustanovení zákona č. 309/1999 Sb., o Sbírce zákonů a o Sbírce mezinárodních smluv, ve znění pozdějších předpisů</t>
  </si>
  <si>
    <t>Souhrn zjištěných porušení zákona (A - E)</t>
  </si>
  <si>
    <t>příloha č. 8</t>
  </si>
  <si>
    <t>Počet obcí, ve kterých byla oblast kontrolována</t>
  </si>
  <si>
    <t xml:space="preserve">Počet obcí, ve kterých bylo zjištěno porušení zákona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</si>
</sst>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right" vertical="center"/>
    </xf>
    <xf numFmtId="0" fontId="4" fillId="24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horizontal="right" vertical="center" wrapText="1"/>
    </xf>
    <xf numFmtId="0" fontId="5" fillId="18" borderId="16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horizontal="right" vertical="center" wrapText="1"/>
    </xf>
    <xf numFmtId="2" fontId="5" fillId="18" borderId="18" xfId="48" applyNumberFormat="1" applyFont="1" applyFill="1" applyBorder="1" applyAlignment="1">
      <alignment vertical="center"/>
    </xf>
    <xf numFmtId="0" fontId="5" fillId="18" borderId="12" xfId="0" applyFont="1" applyFill="1" applyBorder="1" applyAlignment="1">
      <alignment vertical="center" wrapText="1"/>
    </xf>
    <xf numFmtId="0" fontId="4" fillId="18" borderId="19" xfId="0" applyFont="1" applyFill="1" applyBorder="1" applyAlignment="1">
      <alignment vertical="center" wrapText="1"/>
    </xf>
    <xf numFmtId="0" fontId="5" fillId="18" borderId="20" xfId="0" applyFont="1" applyFill="1" applyBorder="1" applyAlignment="1">
      <alignment horizontal="right" vertical="center" wrapText="1"/>
    </xf>
    <xf numFmtId="2" fontId="4" fillId="18" borderId="21" xfId="48" applyNumberFormat="1" applyFont="1" applyFill="1" applyBorder="1" applyAlignment="1">
      <alignment vertical="center"/>
    </xf>
    <xf numFmtId="0" fontId="5" fillId="18" borderId="15" xfId="0" applyFont="1" applyFill="1" applyBorder="1" applyAlignment="1">
      <alignment vertical="center" wrapText="1"/>
    </xf>
    <xf numFmtId="0" fontId="4" fillId="18" borderId="13" xfId="0" applyFont="1" applyFill="1" applyBorder="1" applyAlignment="1">
      <alignment vertical="center" wrapText="1"/>
    </xf>
    <xf numFmtId="0" fontId="5" fillId="18" borderId="13" xfId="0" applyFont="1" applyFill="1" applyBorder="1" applyAlignment="1">
      <alignment horizontal="right" vertical="center" wrapText="1"/>
    </xf>
    <xf numFmtId="2" fontId="4" fillId="18" borderId="22" xfId="48" applyNumberFormat="1" applyFont="1" applyFill="1" applyBorder="1" applyAlignment="1">
      <alignment vertical="center"/>
    </xf>
    <xf numFmtId="2" fontId="5" fillId="18" borderId="22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" fontId="4" fillId="0" borderId="23" xfId="0" applyNumberFormat="1" applyFont="1" applyBorder="1" applyAlignment="1">
      <alignment vertical="center"/>
    </xf>
    <xf numFmtId="1" fontId="4" fillId="0" borderId="24" xfId="0" applyNumberFormat="1" applyFont="1" applyBorder="1" applyAlignment="1">
      <alignment vertical="center"/>
    </xf>
    <xf numFmtId="0" fontId="7" fillId="24" borderId="25" xfId="0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5" fillId="25" borderId="27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/>
    </xf>
    <xf numFmtId="0" fontId="5" fillId="18" borderId="29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30" xfId="0" applyFont="1" applyFill="1" applyBorder="1" applyAlignment="1">
      <alignment horizontal="center" vertical="center" wrapText="1"/>
    </xf>
    <xf numFmtId="0" fontId="5" fillId="18" borderId="28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vertical="center" wrapText="1"/>
    </xf>
    <xf numFmtId="0" fontId="5" fillId="26" borderId="17" xfId="0" applyFont="1" applyFill="1" applyBorder="1" applyAlignment="1">
      <alignment vertical="center" wrapText="1"/>
    </xf>
    <xf numFmtId="0" fontId="5" fillId="26" borderId="17" xfId="0" applyFont="1" applyFill="1" applyBorder="1" applyAlignment="1">
      <alignment horizontal="right" vertical="center" wrapText="1"/>
    </xf>
    <xf numFmtId="2" fontId="5" fillId="26" borderId="18" xfId="48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view="pageBreakPreview" zoomScaleSheetLayoutView="100" zoomScalePageLayoutView="0" workbookViewId="0" topLeftCell="A67">
      <selection activeCell="A85" sqref="A85"/>
    </sheetView>
  </sheetViews>
  <sheetFormatPr defaultColWidth="9.140625" defaultRowHeight="12.75"/>
  <cols>
    <col min="1" max="1" width="118.8515625" style="5" customWidth="1"/>
    <col min="2" max="2" width="16.8515625" style="5" customWidth="1"/>
    <col min="3" max="3" width="12.140625" style="21" customWidth="1"/>
    <col min="4" max="4" width="12.140625" style="6" customWidth="1"/>
    <col min="5" max="16384" width="9.140625" style="12" customWidth="1"/>
  </cols>
  <sheetData>
    <row r="1" ht="18.75">
      <c r="A1" s="62" t="s">
        <v>84</v>
      </c>
    </row>
    <row r="2" spans="1:4" s="24" customFormat="1" ht="15.75" customHeight="1">
      <c r="A2" s="63" t="s">
        <v>46</v>
      </c>
      <c r="B2" s="63"/>
      <c r="C2" s="63"/>
      <c r="D2" s="63"/>
    </row>
    <row r="3" spans="1:4" s="24" customFormat="1" ht="15" customHeight="1" thickBot="1">
      <c r="A3" s="47" t="s">
        <v>6</v>
      </c>
      <c r="B3" s="47"/>
      <c r="C3" s="47"/>
      <c r="D3" s="47"/>
    </row>
    <row r="4" spans="1:4" ht="29.25" customHeight="1">
      <c r="A4" s="60" t="s">
        <v>47</v>
      </c>
      <c r="B4" s="53" t="s">
        <v>85</v>
      </c>
      <c r="C4" s="55" t="s">
        <v>86</v>
      </c>
      <c r="D4" s="56"/>
    </row>
    <row r="5" spans="1:4" ht="43.5" customHeight="1" thickBot="1">
      <c r="A5" s="61"/>
      <c r="B5" s="54"/>
      <c r="C5" s="64" t="s">
        <v>1</v>
      </c>
      <c r="D5" s="41" t="s">
        <v>2</v>
      </c>
    </row>
    <row r="6" spans="1:4" ht="15">
      <c r="A6" s="57" t="s">
        <v>48</v>
      </c>
      <c r="B6" s="58"/>
      <c r="C6" s="58"/>
      <c r="D6" s="59"/>
    </row>
    <row r="7" spans="1:4" s="1" customFormat="1" ht="15">
      <c r="A7" s="10" t="s">
        <v>49</v>
      </c>
      <c r="B7" s="43">
        <v>28</v>
      </c>
      <c r="C7" s="44">
        <v>0</v>
      </c>
      <c r="D7" s="45">
        <f aca="true" t="shared" si="0" ref="D7:D18">C7/B7*100</f>
        <v>0</v>
      </c>
    </row>
    <row r="8" spans="1:4" s="13" customFormat="1" ht="15">
      <c r="A8" s="10" t="s">
        <v>50</v>
      </c>
      <c r="B8" s="43">
        <v>28</v>
      </c>
      <c r="C8" s="17">
        <v>15</v>
      </c>
      <c r="D8" s="45">
        <f t="shared" si="0"/>
        <v>53.57142857142857</v>
      </c>
    </row>
    <row r="9" spans="1:4" s="13" customFormat="1" ht="15">
      <c r="A9" s="10" t="s">
        <v>7</v>
      </c>
      <c r="B9" s="43">
        <v>28</v>
      </c>
      <c r="C9" s="17">
        <v>6</v>
      </c>
      <c r="D9" s="45">
        <f t="shared" si="0"/>
        <v>21.428571428571427</v>
      </c>
    </row>
    <row r="10" spans="1:4" s="13" customFormat="1" ht="15">
      <c r="A10" s="10" t="s">
        <v>10</v>
      </c>
      <c r="B10" s="43">
        <v>28</v>
      </c>
      <c r="C10" s="17">
        <v>3</v>
      </c>
      <c r="D10" s="45">
        <f t="shared" si="0"/>
        <v>10.714285714285714</v>
      </c>
    </row>
    <row r="11" spans="1:5" s="13" customFormat="1" ht="15">
      <c r="A11" s="10" t="s">
        <v>8</v>
      </c>
      <c r="B11" s="43">
        <v>28</v>
      </c>
      <c r="C11" s="17">
        <v>2</v>
      </c>
      <c r="D11" s="45">
        <f t="shared" si="0"/>
        <v>7.142857142857142</v>
      </c>
      <c r="E11" s="13" t="s">
        <v>6</v>
      </c>
    </row>
    <row r="12" spans="1:4" s="13" customFormat="1" ht="30">
      <c r="A12" s="2" t="s">
        <v>58</v>
      </c>
      <c r="B12" s="43">
        <v>77</v>
      </c>
      <c r="C12" s="17">
        <v>0</v>
      </c>
      <c r="D12" s="45">
        <v>0</v>
      </c>
    </row>
    <row r="13" spans="1:4" s="13" customFormat="1" ht="15">
      <c r="A13" s="2" t="s">
        <v>53</v>
      </c>
      <c r="B13" s="43">
        <v>77</v>
      </c>
      <c r="C13" s="17">
        <v>0</v>
      </c>
      <c r="D13" s="45">
        <v>0</v>
      </c>
    </row>
    <row r="14" spans="1:4" ht="15">
      <c r="A14" s="2" t="s">
        <v>52</v>
      </c>
      <c r="B14" s="3">
        <f>33+44</f>
        <v>77</v>
      </c>
      <c r="C14" s="18">
        <f>1+3</f>
        <v>4</v>
      </c>
      <c r="D14" s="45">
        <f t="shared" si="0"/>
        <v>5.194805194805195</v>
      </c>
    </row>
    <row r="15" spans="1:4" ht="15">
      <c r="A15" s="2" t="s">
        <v>51</v>
      </c>
      <c r="B15" s="3">
        <f>33+44</f>
        <v>77</v>
      </c>
      <c r="C15" s="18">
        <f>4+8</f>
        <v>12</v>
      </c>
      <c r="D15" s="45">
        <f t="shared" si="0"/>
        <v>15.584415584415584</v>
      </c>
    </row>
    <row r="16" spans="1:4" ht="15">
      <c r="A16" s="2" t="s">
        <v>54</v>
      </c>
      <c r="B16" s="3">
        <v>33</v>
      </c>
      <c r="C16" s="18">
        <v>0</v>
      </c>
      <c r="D16" s="45">
        <f t="shared" si="0"/>
        <v>0</v>
      </c>
    </row>
    <row r="17" spans="1:4" ht="15">
      <c r="A17" s="2" t="s">
        <v>55</v>
      </c>
      <c r="B17" s="3">
        <v>33</v>
      </c>
      <c r="C17" s="18">
        <v>0</v>
      </c>
      <c r="D17" s="45">
        <v>0</v>
      </c>
    </row>
    <row r="18" spans="1:4" ht="15">
      <c r="A18" s="2" t="s">
        <v>56</v>
      </c>
      <c r="B18" s="3">
        <f>33+40</f>
        <v>73</v>
      </c>
      <c r="C18" s="42">
        <f>6+10</f>
        <v>16</v>
      </c>
      <c r="D18" s="45">
        <f t="shared" si="0"/>
        <v>21.91780821917808</v>
      </c>
    </row>
    <row r="19" spans="1:4" ht="15">
      <c r="A19" s="2" t="s">
        <v>57</v>
      </c>
      <c r="B19" s="3">
        <v>33</v>
      </c>
      <c r="C19" s="18">
        <v>0</v>
      </c>
      <c r="D19" s="45">
        <f aca="true" t="shared" si="1" ref="D19:D26">C19/B19*100</f>
        <v>0</v>
      </c>
    </row>
    <row r="20" spans="1:4" ht="15">
      <c r="A20" s="2" t="s">
        <v>59</v>
      </c>
      <c r="B20" s="3">
        <f>33+40</f>
        <v>73</v>
      </c>
      <c r="C20" s="18">
        <v>0</v>
      </c>
      <c r="D20" s="45">
        <f t="shared" si="1"/>
        <v>0</v>
      </c>
    </row>
    <row r="21" spans="1:4" ht="15">
      <c r="A21" s="2" t="s">
        <v>11</v>
      </c>
      <c r="B21" s="43">
        <v>28</v>
      </c>
      <c r="C21" s="18">
        <v>0</v>
      </c>
      <c r="D21" s="45">
        <f t="shared" si="1"/>
        <v>0</v>
      </c>
    </row>
    <row r="22" spans="1:4" ht="15">
      <c r="A22" s="2" t="s">
        <v>12</v>
      </c>
      <c r="B22" s="43">
        <v>28</v>
      </c>
      <c r="C22" s="18">
        <v>2</v>
      </c>
      <c r="D22" s="45">
        <f t="shared" si="1"/>
        <v>7.142857142857142</v>
      </c>
    </row>
    <row r="23" spans="1:4" ht="15">
      <c r="A23" s="2" t="s">
        <v>13</v>
      </c>
      <c r="B23" s="3">
        <v>33</v>
      </c>
      <c r="C23" s="18">
        <v>5</v>
      </c>
      <c r="D23" s="45">
        <f t="shared" si="1"/>
        <v>15.151515151515152</v>
      </c>
    </row>
    <row r="24" spans="1:4" ht="15">
      <c r="A24" s="2" t="s">
        <v>60</v>
      </c>
      <c r="B24" s="3">
        <v>38</v>
      </c>
      <c r="C24" s="18">
        <v>2</v>
      </c>
      <c r="D24" s="45">
        <f t="shared" si="1"/>
        <v>5.263157894736842</v>
      </c>
    </row>
    <row r="25" spans="1:4" ht="15">
      <c r="A25" s="2" t="s">
        <v>14</v>
      </c>
      <c r="B25" s="3">
        <f>33+2</f>
        <v>35</v>
      </c>
      <c r="C25" s="18">
        <v>1</v>
      </c>
      <c r="D25" s="45">
        <f t="shared" si="1"/>
        <v>2.857142857142857</v>
      </c>
    </row>
    <row r="26" spans="1:4" ht="15">
      <c r="A26" s="4" t="s">
        <v>61</v>
      </c>
      <c r="B26" s="3">
        <v>33</v>
      </c>
      <c r="C26" s="18">
        <v>0</v>
      </c>
      <c r="D26" s="45">
        <f t="shared" si="1"/>
        <v>0</v>
      </c>
    </row>
    <row r="27" spans="1:4" ht="15">
      <c r="A27" s="4" t="s">
        <v>15</v>
      </c>
      <c r="B27" s="3">
        <f>33+47</f>
        <v>80</v>
      </c>
      <c r="C27" s="18">
        <f>17+11</f>
        <v>28</v>
      </c>
      <c r="D27" s="45">
        <f aca="true" t="shared" si="2" ref="D27:D38">C27/B27*100</f>
        <v>35</v>
      </c>
    </row>
    <row r="28" spans="1:4" ht="15">
      <c r="A28" s="4" t="s">
        <v>16</v>
      </c>
      <c r="B28" s="3">
        <v>33</v>
      </c>
      <c r="C28" s="18">
        <v>0</v>
      </c>
      <c r="D28" s="45">
        <f t="shared" si="2"/>
        <v>0</v>
      </c>
    </row>
    <row r="29" spans="1:4" ht="15">
      <c r="A29" s="4" t="s">
        <v>17</v>
      </c>
      <c r="B29" s="3">
        <v>33</v>
      </c>
      <c r="C29" s="18">
        <v>1</v>
      </c>
      <c r="D29" s="45">
        <f t="shared" si="2"/>
        <v>3.0303030303030303</v>
      </c>
    </row>
    <row r="30" spans="1:4" ht="15">
      <c r="A30" s="4" t="s">
        <v>62</v>
      </c>
      <c r="B30" s="3">
        <f>33+47</f>
        <v>80</v>
      </c>
      <c r="C30" s="18">
        <f>10+15</f>
        <v>25</v>
      </c>
      <c r="D30" s="45">
        <f t="shared" si="2"/>
        <v>31.25</v>
      </c>
    </row>
    <row r="31" spans="1:4" ht="15">
      <c r="A31" s="4" t="s">
        <v>63</v>
      </c>
      <c r="B31" s="3">
        <v>33</v>
      </c>
      <c r="C31" s="18">
        <v>1</v>
      </c>
      <c r="D31" s="45">
        <f t="shared" si="2"/>
        <v>3.0303030303030303</v>
      </c>
    </row>
    <row r="32" spans="1:4" ht="15">
      <c r="A32" s="4" t="s">
        <v>18</v>
      </c>
      <c r="B32" s="3">
        <v>33</v>
      </c>
      <c r="C32" s="18">
        <v>0</v>
      </c>
      <c r="D32" s="45">
        <f t="shared" si="2"/>
        <v>0</v>
      </c>
    </row>
    <row r="33" spans="1:4" ht="30">
      <c r="A33" s="4" t="s">
        <v>19</v>
      </c>
      <c r="B33" s="3">
        <v>33</v>
      </c>
      <c r="C33" s="18">
        <v>0</v>
      </c>
      <c r="D33" s="45">
        <f t="shared" si="2"/>
        <v>0</v>
      </c>
    </row>
    <row r="34" spans="1:4" ht="15">
      <c r="A34" s="4" t="s">
        <v>20</v>
      </c>
      <c r="B34" s="3">
        <f>33+47</f>
        <v>80</v>
      </c>
      <c r="C34" s="18">
        <v>2</v>
      </c>
      <c r="D34" s="45">
        <f t="shared" si="2"/>
        <v>2.5</v>
      </c>
    </row>
    <row r="35" spans="1:4" ht="30">
      <c r="A35" s="4" t="s">
        <v>21</v>
      </c>
      <c r="B35" s="3">
        <f>33+47</f>
        <v>80</v>
      </c>
      <c r="C35" s="18">
        <f>20+18</f>
        <v>38</v>
      </c>
      <c r="D35" s="45">
        <f t="shared" si="2"/>
        <v>47.5</v>
      </c>
    </row>
    <row r="36" spans="1:4" ht="30">
      <c r="A36" s="4" t="s">
        <v>22</v>
      </c>
      <c r="B36" s="3">
        <f>33+47</f>
        <v>80</v>
      </c>
      <c r="C36" s="18">
        <f>5+20</f>
        <v>25</v>
      </c>
      <c r="D36" s="45">
        <f t="shared" si="2"/>
        <v>31.25</v>
      </c>
    </row>
    <row r="37" spans="1:4" ht="15">
      <c r="A37" s="4" t="s">
        <v>9</v>
      </c>
      <c r="B37" s="3">
        <f>33+47</f>
        <v>80</v>
      </c>
      <c r="C37" s="18">
        <f>0+2</f>
        <v>2</v>
      </c>
      <c r="D37" s="45">
        <f t="shared" si="2"/>
        <v>2.5</v>
      </c>
    </row>
    <row r="38" spans="1:4" s="14" customFormat="1" ht="15">
      <c r="A38" s="4" t="s">
        <v>23</v>
      </c>
      <c r="B38" s="3">
        <f>33+47</f>
        <v>80</v>
      </c>
      <c r="C38" s="18">
        <v>1</v>
      </c>
      <c r="D38" s="45">
        <f t="shared" si="2"/>
        <v>1.25</v>
      </c>
    </row>
    <row r="39" spans="1:4" s="14" customFormat="1" ht="15">
      <c r="A39" s="4" t="s">
        <v>24</v>
      </c>
      <c r="B39" s="3">
        <v>33</v>
      </c>
      <c r="C39" s="18">
        <v>0</v>
      </c>
      <c r="D39" s="45">
        <f aca="true" t="shared" si="3" ref="D39:D48">C39/B39*100</f>
        <v>0</v>
      </c>
    </row>
    <row r="40" spans="1:4" s="14" customFormat="1" ht="15">
      <c r="A40" s="4" t="s">
        <v>25</v>
      </c>
      <c r="B40" s="3">
        <v>33</v>
      </c>
      <c r="C40" s="18">
        <v>0</v>
      </c>
      <c r="D40" s="45">
        <f t="shared" si="3"/>
        <v>0</v>
      </c>
    </row>
    <row r="41" spans="1:4" s="14" customFormat="1" ht="15">
      <c r="A41" s="4" t="s">
        <v>26</v>
      </c>
      <c r="B41" s="3">
        <v>33</v>
      </c>
      <c r="C41" s="18">
        <v>0</v>
      </c>
      <c r="D41" s="45">
        <f t="shared" si="3"/>
        <v>0</v>
      </c>
    </row>
    <row r="42" spans="1:4" s="14" customFormat="1" ht="15">
      <c r="A42" s="4" t="s">
        <v>27</v>
      </c>
      <c r="B42" s="3">
        <v>33</v>
      </c>
      <c r="C42" s="18">
        <v>0</v>
      </c>
      <c r="D42" s="45">
        <f t="shared" si="3"/>
        <v>0</v>
      </c>
    </row>
    <row r="43" spans="1:4" s="14" customFormat="1" ht="15">
      <c r="A43" s="4" t="s">
        <v>28</v>
      </c>
      <c r="B43" s="3">
        <v>7</v>
      </c>
      <c r="C43" s="18">
        <v>0</v>
      </c>
      <c r="D43" s="45">
        <f t="shared" si="3"/>
        <v>0</v>
      </c>
    </row>
    <row r="44" spans="1:4" s="14" customFormat="1" ht="15">
      <c r="A44" s="4" t="s">
        <v>64</v>
      </c>
      <c r="B44" s="3">
        <v>7</v>
      </c>
      <c r="C44" s="18">
        <v>1</v>
      </c>
      <c r="D44" s="45">
        <f t="shared" si="3"/>
        <v>14.285714285714285</v>
      </c>
    </row>
    <row r="45" spans="1:4" s="14" customFormat="1" ht="15">
      <c r="A45" s="4" t="s">
        <v>65</v>
      </c>
      <c r="B45" s="3">
        <v>7</v>
      </c>
      <c r="C45" s="18">
        <v>3</v>
      </c>
      <c r="D45" s="45">
        <f t="shared" si="3"/>
        <v>42.857142857142854</v>
      </c>
    </row>
    <row r="46" spans="1:4" s="14" customFormat="1" ht="15">
      <c r="A46" s="4" t="s">
        <v>66</v>
      </c>
      <c r="B46" s="3">
        <v>7</v>
      </c>
      <c r="C46" s="18">
        <v>0</v>
      </c>
      <c r="D46" s="45">
        <f t="shared" si="3"/>
        <v>0</v>
      </c>
    </row>
    <row r="47" spans="1:4" ht="15">
      <c r="A47" s="2" t="s">
        <v>29</v>
      </c>
      <c r="B47" s="3">
        <f>7+4</f>
        <v>11</v>
      </c>
      <c r="C47" s="18">
        <v>1</v>
      </c>
      <c r="D47" s="45">
        <f t="shared" si="3"/>
        <v>9.090909090909092</v>
      </c>
    </row>
    <row r="48" spans="1:4" ht="15">
      <c r="A48" s="2" t="s">
        <v>30</v>
      </c>
      <c r="B48" s="3">
        <v>7</v>
      </c>
      <c r="C48" s="18">
        <v>1</v>
      </c>
      <c r="D48" s="45">
        <f t="shared" si="3"/>
        <v>14.285714285714285</v>
      </c>
    </row>
    <row r="49" spans="1:4" ht="15">
      <c r="A49" s="2" t="s">
        <v>31</v>
      </c>
      <c r="B49" s="3">
        <v>7</v>
      </c>
      <c r="C49" s="18">
        <v>0</v>
      </c>
      <c r="D49" s="45">
        <f>C49/B49*100</f>
        <v>0</v>
      </c>
    </row>
    <row r="50" spans="1:4" ht="15">
      <c r="A50" s="2" t="s">
        <v>32</v>
      </c>
      <c r="B50" s="3">
        <v>33</v>
      </c>
      <c r="C50" s="18">
        <v>0</v>
      </c>
      <c r="D50" s="45">
        <f>C50/B50*100</f>
        <v>0</v>
      </c>
    </row>
    <row r="51" spans="1:4" ht="30">
      <c r="A51" s="2" t="s">
        <v>33</v>
      </c>
      <c r="B51" s="3">
        <v>33</v>
      </c>
      <c r="C51" s="18">
        <v>0</v>
      </c>
      <c r="D51" s="45">
        <f>C51/B51*100</f>
        <v>0</v>
      </c>
    </row>
    <row r="52" spans="1:4" ht="15">
      <c r="A52" s="2" t="s">
        <v>34</v>
      </c>
      <c r="B52" s="3">
        <v>33</v>
      </c>
      <c r="C52" s="18">
        <v>0</v>
      </c>
      <c r="D52" s="45">
        <f>C52/B52*100</f>
        <v>0</v>
      </c>
    </row>
    <row r="53" spans="1:4" ht="15">
      <c r="A53" s="2" t="s">
        <v>35</v>
      </c>
      <c r="B53" s="3">
        <v>33</v>
      </c>
      <c r="C53" s="18">
        <v>0</v>
      </c>
      <c r="D53" s="45">
        <f>C53/B53*100</f>
        <v>0</v>
      </c>
    </row>
    <row r="54" spans="1:4" ht="15">
      <c r="A54" s="2" t="s">
        <v>67</v>
      </c>
      <c r="B54" s="3">
        <v>33</v>
      </c>
      <c r="C54" s="18">
        <v>1</v>
      </c>
      <c r="D54" s="45">
        <f aca="true" t="shared" si="4" ref="D54:D66">C54/B54*100</f>
        <v>3.0303030303030303</v>
      </c>
    </row>
    <row r="55" spans="1:4" ht="30">
      <c r="A55" s="2" t="s">
        <v>68</v>
      </c>
      <c r="B55" s="3">
        <v>33</v>
      </c>
      <c r="C55" s="18">
        <v>0</v>
      </c>
      <c r="D55" s="45">
        <f t="shared" si="4"/>
        <v>0</v>
      </c>
    </row>
    <row r="56" spans="1:4" ht="15">
      <c r="A56" s="2" t="s">
        <v>69</v>
      </c>
      <c r="B56" s="3">
        <v>33</v>
      </c>
      <c r="C56" s="18">
        <v>1</v>
      </c>
      <c r="D56" s="45">
        <f t="shared" si="4"/>
        <v>3.0303030303030303</v>
      </c>
    </row>
    <row r="57" spans="1:4" ht="15">
      <c r="A57" s="2" t="s">
        <v>36</v>
      </c>
      <c r="B57" s="3">
        <v>33</v>
      </c>
      <c r="C57" s="18">
        <v>1</v>
      </c>
      <c r="D57" s="45">
        <f t="shared" si="4"/>
        <v>3.0303030303030303</v>
      </c>
    </row>
    <row r="58" spans="1:4" ht="15">
      <c r="A58" s="2" t="s">
        <v>70</v>
      </c>
      <c r="B58" s="3">
        <v>33</v>
      </c>
      <c r="C58" s="18">
        <v>0</v>
      </c>
      <c r="D58" s="45">
        <f t="shared" si="4"/>
        <v>0</v>
      </c>
    </row>
    <row r="59" spans="1:4" ht="30">
      <c r="A59" s="2" t="s">
        <v>71</v>
      </c>
      <c r="B59" s="3">
        <v>33</v>
      </c>
      <c r="C59" s="18">
        <v>2</v>
      </c>
      <c r="D59" s="45">
        <f t="shared" si="4"/>
        <v>6.0606060606060606</v>
      </c>
    </row>
    <row r="60" spans="1:4" ht="15">
      <c r="A60" s="2" t="s">
        <v>37</v>
      </c>
      <c r="B60" s="3">
        <v>33</v>
      </c>
      <c r="C60" s="18">
        <v>0</v>
      </c>
      <c r="D60" s="45">
        <f t="shared" si="4"/>
        <v>0</v>
      </c>
    </row>
    <row r="61" spans="1:4" ht="15">
      <c r="A61" s="2" t="s">
        <v>72</v>
      </c>
      <c r="B61" s="3">
        <v>33</v>
      </c>
      <c r="C61" s="18">
        <v>1</v>
      </c>
      <c r="D61" s="45">
        <f t="shared" si="4"/>
        <v>3.0303030303030303</v>
      </c>
    </row>
    <row r="62" spans="1:4" ht="15">
      <c r="A62" s="2" t="s">
        <v>73</v>
      </c>
      <c r="B62" s="3">
        <v>33</v>
      </c>
      <c r="C62" s="18">
        <v>10</v>
      </c>
      <c r="D62" s="45">
        <f t="shared" si="4"/>
        <v>30.303030303030305</v>
      </c>
    </row>
    <row r="63" spans="1:4" ht="30">
      <c r="A63" s="2" t="s">
        <v>74</v>
      </c>
      <c r="B63" s="3">
        <v>33</v>
      </c>
      <c r="C63" s="18">
        <v>10</v>
      </c>
      <c r="D63" s="45">
        <f t="shared" si="4"/>
        <v>30.303030303030305</v>
      </c>
    </row>
    <row r="64" spans="1:4" ht="15">
      <c r="A64" s="2" t="s">
        <v>4</v>
      </c>
      <c r="B64" s="3">
        <v>1</v>
      </c>
      <c r="C64" s="18">
        <v>0</v>
      </c>
      <c r="D64" s="45">
        <f t="shared" si="4"/>
        <v>0</v>
      </c>
    </row>
    <row r="65" spans="1:4" ht="30">
      <c r="A65" s="2" t="s">
        <v>38</v>
      </c>
      <c r="B65" s="3">
        <v>2</v>
      </c>
      <c r="C65" s="18">
        <v>2</v>
      </c>
      <c r="D65" s="45">
        <f t="shared" si="4"/>
        <v>100</v>
      </c>
    </row>
    <row r="66" spans="1:5" ht="15.75" thickBot="1">
      <c r="A66" s="26" t="s">
        <v>3</v>
      </c>
      <c r="B66" s="27">
        <f>33+6</f>
        <v>39</v>
      </c>
      <c r="C66" s="28">
        <v>9</v>
      </c>
      <c r="D66" s="45">
        <f t="shared" si="4"/>
        <v>23.076923076923077</v>
      </c>
      <c r="E66" s="12" t="s">
        <v>6</v>
      </c>
    </row>
    <row r="67" spans="1:4" ht="15.75" thickBot="1">
      <c r="A67" s="29" t="s">
        <v>0</v>
      </c>
      <c r="B67" s="30"/>
      <c r="C67" s="31">
        <f>SUM(C7:C66)</f>
        <v>234</v>
      </c>
      <c r="D67" s="32"/>
    </row>
    <row r="68" spans="1:4" ht="15">
      <c r="A68" s="48" t="s">
        <v>75</v>
      </c>
      <c r="B68" s="49"/>
      <c r="C68" s="49"/>
      <c r="D68" s="50"/>
    </row>
    <row r="69" spans="1:4" ht="15">
      <c r="A69" s="15" t="s">
        <v>76</v>
      </c>
      <c r="B69" s="3">
        <f>33+26</f>
        <v>59</v>
      </c>
      <c r="C69" s="22">
        <f>27+11</f>
        <v>38</v>
      </c>
      <c r="D69" s="45">
        <f>C69/B69*100</f>
        <v>64.40677966101694</v>
      </c>
    </row>
    <row r="70" spans="1:4" ht="30">
      <c r="A70" s="15" t="s">
        <v>42</v>
      </c>
      <c r="B70" s="3">
        <v>33</v>
      </c>
      <c r="C70" s="25">
        <v>0</v>
      </c>
      <c r="D70" s="45">
        <f>C70/B70*100</f>
        <v>0</v>
      </c>
    </row>
    <row r="71" spans="1:4" ht="15">
      <c r="A71" s="15" t="s">
        <v>41</v>
      </c>
      <c r="B71" s="3">
        <v>33</v>
      </c>
      <c r="C71" s="25">
        <v>3</v>
      </c>
      <c r="D71" s="45">
        <f>C71/B71*100</f>
        <v>9.090909090909092</v>
      </c>
    </row>
    <row r="72" spans="1:4" ht="30">
      <c r="A72" s="15" t="s">
        <v>77</v>
      </c>
      <c r="B72" s="3">
        <v>33</v>
      </c>
      <c r="C72" s="25">
        <v>9</v>
      </c>
      <c r="D72" s="45">
        <f>C72/B72*100</f>
        <v>27.27272727272727</v>
      </c>
    </row>
    <row r="73" spans="1:4" ht="30.75" thickBot="1">
      <c r="A73" s="11" t="s">
        <v>78</v>
      </c>
      <c r="B73" s="3">
        <v>33</v>
      </c>
      <c r="C73" s="19">
        <v>18</v>
      </c>
      <c r="D73" s="45">
        <f>C73/B73*100</f>
        <v>54.54545454545454</v>
      </c>
    </row>
    <row r="74" spans="1:4" ht="15.75" thickBot="1">
      <c r="A74" s="29" t="s">
        <v>5</v>
      </c>
      <c r="B74" s="30"/>
      <c r="C74" s="31">
        <f>SUM(C69:C73)</f>
        <v>68</v>
      </c>
      <c r="D74" s="32"/>
    </row>
    <row r="75" spans="1:4" ht="15">
      <c r="A75" s="48" t="s">
        <v>79</v>
      </c>
      <c r="B75" s="49"/>
      <c r="C75" s="49"/>
      <c r="D75" s="50"/>
    </row>
    <row r="76" spans="1:4" ht="30">
      <c r="A76" s="15" t="s">
        <v>80</v>
      </c>
      <c r="B76" s="23">
        <f>33+10</f>
        <v>43</v>
      </c>
      <c r="C76" s="22">
        <f>6+5</f>
        <v>11</v>
      </c>
      <c r="D76" s="45">
        <f>C76/B76*100</f>
        <v>25.581395348837212</v>
      </c>
    </row>
    <row r="77" spans="1:4" ht="15">
      <c r="A77" s="15" t="s">
        <v>3</v>
      </c>
      <c r="B77" s="23">
        <v>1</v>
      </c>
      <c r="C77" s="22">
        <v>2</v>
      </c>
      <c r="D77" s="46">
        <v>100</v>
      </c>
    </row>
    <row r="78" spans="1:4" ht="15.75" thickBot="1">
      <c r="A78" s="33" t="s">
        <v>43</v>
      </c>
      <c r="B78" s="34"/>
      <c r="C78" s="35">
        <f>SUM(C76:C77)</f>
        <v>13</v>
      </c>
      <c r="D78" s="36"/>
    </row>
    <row r="79" spans="1:4" ht="15">
      <c r="A79" s="48" t="s">
        <v>81</v>
      </c>
      <c r="B79" s="49"/>
      <c r="C79" s="49"/>
      <c r="D79" s="50"/>
    </row>
    <row r="80" spans="1:4" ht="15">
      <c r="A80" s="15" t="s">
        <v>40</v>
      </c>
      <c r="B80" s="23">
        <v>28</v>
      </c>
      <c r="C80" s="22">
        <v>4</v>
      </c>
      <c r="D80" s="45">
        <f>C80/B80*100</f>
        <v>14.285714285714285</v>
      </c>
    </row>
    <row r="81" spans="1:4" ht="15.75" thickBot="1">
      <c r="A81" s="37" t="s">
        <v>44</v>
      </c>
      <c r="B81" s="38"/>
      <c r="C81" s="39">
        <v>4</v>
      </c>
      <c r="D81" s="40"/>
    </row>
    <row r="82" spans="1:4" s="16" customFormat="1" ht="15">
      <c r="A82" s="48" t="s">
        <v>82</v>
      </c>
      <c r="B82" s="51"/>
      <c r="C82" s="51"/>
      <c r="D82" s="52"/>
    </row>
    <row r="83" spans="1:4" s="16" customFormat="1" ht="15">
      <c r="A83" s="15" t="s">
        <v>39</v>
      </c>
      <c r="B83" s="23">
        <v>28</v>
      </c>
      <c r="C83" s="22">
        <v>3</v>
      </c>
      <c r="D83" s="45">
        <f>C83/B83*100</f>
        <v>10.714285714285714</v>
      </c>
    </row>
    <row r="84" spans="1:4" s="16" customFormat="1" ht="15.75" thickBot="1">
      <c r="A84" s="37" t="s">
        <v>45</v>
      </c>
      <c r="B84" s="38"/>
      <c r="C84" s="39">
        <v>3</v>
      </c>
      <c r="D84" s="40"/>
    </row>
    <row r="85" spans="1:4" s="13" customFormat="1" ht="15.75" thickBot="1">
      <c r="A85" s="65" t="s">
        <v>83</v>
      </c>
      <c r="B85" s="66"/>
      <c r="C85" s="67">
        <f>C67+C74+C78+C81+C84</f>
        <v>322</v>
      </c>
      <c r="D85" s="68"/>
    </row>
    <row r="86" spans="1:4" s="13" customFormat="1" ht="15">
      <c r="A86" s="5"/>
      <c r="B86" s="5"/>
      <c r="C86" s="21"/>
      <c r="D86" s="6"/>
    </row>
    <row r="87" spans="1:3" ht="15" customHeight="1">
      <c r="A87" s="7"/>
      <c r="B87" s="8"/>
      <c r="C87" s="20"/>
    </row>
    <row r="88" spans="1:3" ht="15">
      <c r="A88" s="9"/>
      <c r="B88" s="8"/>
      <c r="C88" s="20"/>
    </row>
    <row r="89" spans="1:3" ht="15">
      <c r="A89" s="8"/>
      <c r="B89" s="8"/>
      <c r="C89" s="20"/>
    </row>
    <row r="91" ht="15.75" customHeight="1"/>
    <row r="93" ht="15">
      <c r="A93" s="8"/>
    </row>
    <row r="94" ht="15">
      <c r="A94" s="8"/>
    </row>
  </sheetData>
  <sheetProtection/>
  <mergeCells count="10">
    <mergeCell ref="A3:D3"/>
    <mergeCell ref="A79:D79"/>
    <mergeCell ref="A82:D82"/>
    <mergeCell ref="A2:D2"/>
    <mergeCell ref="B4:B5"/>
    <mergeCell ref="C4:D4"/>
    <mergeCell ref="A75:D75"/>
    <mergeCell ref="A6:D6"/>
    <mergeCell ref="A68:D68"/>
    <mergeCell ref="A4:A5"/>
  </mergeCells>
  <printOptions horizontalCentered="1" verticalCentered="1"/>
  <pageMargins left="0.4330708661417323" right="0.2362204724409449" top="0.35" bottom="0.35" header="0.35" footer="0.2"/>
  <pageSetup horizontalDpi="600" verticalDpi="600" orientation="landscape" paperSize="9" scale="80" r:id="rId1"/>
  <headerFooter alignWithMargins="0">
    <oddFooter>&amp;R&amp;P</oddFooter>
  </headerFooter>
  <rowBreaks count="2" manualBreakCount="2">
    <brk id="32" max="3" man="1"/>
    <brk id="58" max="3" man="1"/>
  </rowBreaks>
  <colBreaks count="1" manualBreakCount="1">
    <brk id="4" min="1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Hejkrlík</dc:creator>
  <cp:keywords/>
  <dc:description/>
  <cp:lastModifiedBy>Standard</cp:lastModifiedBy>
  <cp:lastPrinted>2010-03-16T12:05:16Z</cp:lastPrinted>
  <dcterms:created xsi:type="dcterms:W3CDTF">2008-09-29T08:25:41Z</dcterms:created>
  <dcterms:modified xsi:type="dcterms:W3CDTF">2010-03-16T12:05:43Z</dcterms:modified>
  <cp:category/>
  <cp:version/>
  <cp:contentType/>
  <cp:contentStatus/>
</cp:coreProperties>
</file>