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tabRatio="961" firstSheet="12" activeTab="24"/>
  </bookViews>
  <sheets>
    <sheet name="úvod" sheetId="1" r:id="rId1"/>
    <sheet name="tab" sheetId="2" r:id="rId2"/>
    <sheet name="tab1-bilance" sheetId="3" r:id="rId3"/>
    <sheet name="tab2-ukaz." sheetId="4" r:id="rId4"/>
    <sheet name="tab3-mzdy" sheetId="5" r:id="rId5"/>
    <sheet name="tab.4 v+v" sheetId="6" r:id="rId6"/>
    <sheet name="tab5-výdaje" sheetId="7" r:id="rId7"/>
    <sheet name="tab5a" sheetId="8" r:id="rId8"/>
    <sheet name="tab5b" sheetId="9" r:id="rId9"/>
    <sheet name="tab5c" sheetId="10" r:id="rId10"/>
    <sheet name="tab5d" sheetId="11" r:id="rId11"/>
    <sheet name="tab5e" sheetId="12" r:id="rId12"/>
    <sheet name="tab5f" sheetId="13" r:id="rId13"/>
    <sheet name="tab5g" sheetId="14" r:id="rId14"/>
    <sheet name="tab5h" sheetId="15" r:id="rId15"/>
    <sheet name="tab6-dotace" sheetId="16" r:id="rId16"/>
    <sheet name="tab6a" sheetId="17" r:id="rId17"/>
    <sheet name="tab6b" sheetId="18" r:id="rId18"/>
    <sheet name="tab6c" sheetId="19" r:id="rId19"/>
    <sheet name="tab6d" sheetId="20" r:id="rId20"/>
    <sheet name="tab6e-neinvd" sheetId="21" r:id="rId21"/>
    <sheet name="tab6f-invd" sheetId="22" r:id="rId22"/>
    <sheet name="tab6g" sheetId="23" r:id="rId23"/>
    <sheet name="tab6h" sheetId="24" r:id="rId24"/>
    <sheet name="tab7-isprofin" sheetId="25" r:id="rId25"/>
    <sheet name="tab8-RF" sheetId="26" r:id="rId26"/>
  </sheets>
  <definedNames>
    <definedName name="_xlnm.Print_Titles" localSheetId="2">'tab1-bilance'!$2:$8</definedName>
    <definedName name="_xlnm.Print_Titles" localSheetId="3">'tab2-ukaz.'!$3:$8</definedName>
    <definedName name="_xlnm.Print_Titles" localSheetId="20">'tab6e-neinvd'!$1:$8</definedName>
    <definedName name="_xlnm.Print_Titles" localSheetId="21">'tab6f-invd'!$1:$6</definedName>
  </definedNames>
  <calcPr fullCalcOnLoad="1"/>
</workbook>
</file>

<file path=xl/sharedStrings.xml><?xml version="1.0" encoding="utf-8"?>
<sst xmlns="http://schemas.openxmlformats.org/spreadsheetml/2006/main" count="4208" uniqueCount="1992">
  <si>
    <t xml:space="preserve">           neziskové apod.organizace</t>
  </si>
  <si>
    <t>6.</t>
  </si>
  <si>
    <t>Související výdaje</t>
  </si>
  <si>
    <t>7.</t>
  </si>
  <si>
    <t>Účelové výdaje celkem</t>
  </si>
  <si>
    <t>Vysvětlivky k tabulce A:</t>
  </si>
  <si>
    <t xml:space="preserve">řádek 1:  státní organizace = zřizovatelem je stát  </t>
  </si>
  <si>
    <t xml:space="preserve">řádek 1.3 )*:  PO  jiných zřizovatelů (státních) </t>
  </si>
  <si>
    <t>řádek 2:   organizační složky a příspěvkové organizace zřizované územními samosprávnými celky ve smyslu ust. § 23 zákona č. 250/2000 Sb. v platném znění</t>
  </si>
  <si>
    <t xml:space="preserve">řádek 3:   veřejné vysoké školy, vojenské a policejní vysoké školy, soukromé vysoké školy </t>
  </si>
  <si>
    <t xml:space="preserve">                bez ohledu na právní formu (o tyto údaje budou nižší ostatní uvedené právní formy)</t>
  </si>
  <si>
    <t xml:space="preserve">řádek 6: náklady na zabezpečení veřejné soutěže apod., podle § 3 odst.2 zákona č. 130/2002 Sb. </t>
  </si>
  <si>
    <t>OSS</t>
  </si>
  <si>
    <t>PO</t>
  </si>
  <si>
    <t>OS a PO v působnosti ÚSC</t>
  </si>
  <si>
    <t>Vysoké školy</t>
  </si>
  <si>
    <t>Veřejné výzkumný instituce</t>
  </si>
  <si>
    <t>Podnikatelské subjekty</t>
  </si>
  <si>
    <t xml:space="preserve">Neziskové a podobné organizace </t>
  </si>
  <si>
    <t>8.</t>
  </si>
  <si>
    <t>9.</t>
  </si>
  <si>
    <t>Vysvětlivky k tabulce B :</t>
  </si>
  <si>
    <t>řádek 1 a 2 : státní organizace</t>
  </si>
  <si>
    <t xml:space="preserve">řádek 8: náklady na zabezpečení veřejné soutěže apod., podle § 3 odst.3 zákona č. 130/2002 Sb. </t>
  </si>
  <si>
    <t xml:space="preserve">Účelové prostředky </t>
  </si>
  <si>
    <t>Institucionální prostředky</t>
  </si>
  <si>
    <t>Vysvětlivky k tabulce C:</t>
  </si>
  <si>
    <t>Datum:</t>
  </si>
  <si>
    <t xml:space="preserve">    Tabulka č. 4 strana 1</t>
  </si>
  <si>
    <t xml:space="preserve">z toho nároky </t>
  </si>
  <si>
    <t>z předchozích let</t>
  </si>
  <si>
    <t xml:space="preserve">Vysoké školy:           celkem          </t>
  </si>
  <si>
    <t>řádek 4: zákon č.341/2005 Sb., o veřejných výzkumných institucích</t>
  </si>
  <si>
    <t xml:space="preserve">    Tabulka č. 4 strana 2</t>
  </si>
  <si>
    <t>Institucionální výdaje celkem</t>
  </si>
  <si>
    <t>výdaje na zahraniční programy celkem</t>
  </si>
  <si>
    <t>1.a.</t>
  </si>
  <si>
    <t>ze státního rozpočtu</t>
  </si>
  <si>
    <t>1.b.</t>
  </si>
  <si>
    <t>kryté příjmy ze zahraničních programů</t>
  </si>
  <si>
    <t>výdaje na zahraniční programy celkem (EU)</t>
  </si>
  <si>
    <t>1.1.a.</t>
  </si>
  <si>
    <t>1.1.b.</t>
  </si>
  <si>
    <t>1.2.</t>
  </si>
  <si>
    <r>
      <t xml:space="preserve">      v</t>
    </r>
    <r>
      <rPr>
        <sz val="9"/>
        <rFont val="Arial CE"/>
        <family val="0"/>
      </rPr>
      <t>ýdaje na zahraniční programy celkem (EHP Norsko)</t>
    </r>
  </si>
  <si>
    <t>1.2.a.</t>
  </si>
  <si>
    <t>1.2.b.</t>
  </si>
  <si>
    <t xml:space="preserve">    Tabulka č. 4 strana 3</t>
  </si>
  <si>
    <t>výdaje na výzkum a vývoje celkem včetně zahraničních programů</t>
  </si>
  <si>
    <t>státní rozpočet (A.7.+ B.9.)</t>
  </si>
  <si>
    <t>Stav RF</t>
  </si>
  <si>
    <t>Nároky</t>
  </si>
  <si>
    <t xml:space="preserve">Nároky </t>
  </si>
  <si>
    <t>k 31.12.200x</t>
  </si>
  <si>
    <t xml:space="preserve">       z toho spolufinancování</t>
  </si>
  <si>
    <t xml:space="preserve">kryté příjmy ze zahraničních programů </t>
  </si>
  <si>
    <t>1.+2.+3.</t>
  </si>
  <si>
    <t xml:space="preserve">řádek 3: organizační složky a příspěvkové organizace zřizované územními samosprávnými celky ve smyslu ust. § 23 zákona č. 250/2000 Sb. </t>
  </si>
  <si>
    <t>řádek 4: veřejné vysoké školy, vojenské a policejní vysoké školy, soukromé vysoké školy bez ohledu na právní formu (o tyto údaje budou nižší ostatní uvedené právní formy)</t>
  </si>
  <si>
    <t>řádek 5: zákon č.341/2005 Sb., o veřejných výzkumných institucích</t>
  </si>
  <si>
    <t>Jednotlivé kategorie zahraničních programů budou uvedeny jak je člení zákon o státním rozpočtu, lze přidat podřádky 1.3. atd.</t>
  </si>
  <si>
    <t>Na řádcích "ze státního rozpočtu" bude uvedeno spolufinancování jednotlivých kategorií zahraničních programů zahrnuté v institucionálních výdajích.</t>
  </si>
  <si>
    <t>Na řádcích "kryté příjmy ze zahraničních prgramů" bude uvedena výše předfinancování  (i v tabulkách D. a E.)</t>
  </si>
  <si>
    <t>Vysvětlivky k tabulce E :</t>
  </si>
  <si>
    <t xml:space="preserve">V případě, že má kapitola více kategorií zahraničních programů bude řádek tři rozdělen podle nich. </t>
  </si>
  <si>
    <t xml:space="preserve">řádek 2.1.: bude uvedeno spolufinancování ze státního rozpočtu k zahraničním programům uvedeným na řádku E.3. </t>
  </si>
  <si>
    <t xml:space="preserve">       ZA ROK 2008</t>
  </si>
  <si>
    <t>Plnění rozpočtových příjmů MV k 31. 12. 2008 - detail za HZS krajů</t>
  </si>
  <si>
    <t>Přehled o výdajích na financování programů reprodukce majetku v roce 2008 dle jednotlivých programů</t>
  </si>
  <si>
    <t>Přehled čerpání výdajů v roce 2008 dle jednotlivých čtvrtletí</t>
  </si>
  <si>
    <t xml:space="preserve">Výdaje HZS celkem a detail dle jednotlivých HZS krajů v roce 2008 </t>
  </si>
  <si>
    <t xml:space="preserve">Výdaje za oblast policejního školství a Muzea PČR v roce 2008 </t>
  </si>
  <si>
    <t xml:space="preserve">Výdaje za oblast archivnictví v roce 2008 </t>
  </si>
  <si>
    <t>Organizační schéma kapitoly 314 -Ministerstvo vnitra se stavem k 31. 12. 2008</t>
  </si>
  <si>
    <t>Rozpočet 2008</t>
  </si>
  <si>
    <t>k 31.12.2008</t>
  </si>
  <si>
    <t>v tom:</t>
  </si>
  <si>
    <t>Vypracovala: Ing. Šoltová, tel. 974 849 811</t>
  </si>
  <si>
    <t>Kontroloval: Ing. Hudera, tel. 974 849 802</t>
  </si>
  <si>
    <t>Tabulka č. 9/1</t>
  </si>
  <si>
    <t>Výdaje účelově určené na financování programů reprodukce majetku - po organizačních součástech  kapitoly MV</t>
  </si>
  <si>
    <t>Výdaje účelově určené na financování programů reprodukce majetku</t>
  </si>
  <si>
    <t xml:space="preserve">                                   Neinvestiční příspěvky příspěvkovým organizacím na škody způsobené živelními katastrofami                                                                                                                    </t>
  </si>
  <si>
    <t xml:space="preserve">            TABULKOVÁ  ČÁST</t>
  </si>
  <si>
    <t>TABULKOVÁ ČÁST</t>
  </si>
  <si>
    <t xml:space="preserve">strana </t>
  </si>
  <si>
    <t>Tabulka č. 1</t>
  </si>
  <si>
    <t>Tabulka č. 2</t>
  </si>
  <si>
    <t>Tabulka č. 3</t>
  </si>
  <si>
    <t>Tabulka č. 4</t>
  </si>
  <si>
    <t>Tabulka č. 5</t>
  </si>
  <si>
    <t>Tabulka č. 6</t>
  </si>
  <si>
    <t>Tabulka č. 7</t>
  </si>
  <si>
    <t>Tabulka č. 8</t>
  </si>
  <si>
    <t>Tabulka č. 9</t>
  </si>
  <si>
    <t>Tabulka č. 10</t>
  </si>
  <si>
    <t>Tabulka č. 12</t>
  </si>
  <si>
    <t>Tabulka č. 13</t>
  </si>
  <si>
    <t>Tabulka č. 14</t>
  </si>
  <si>
    <t>x</t>
  </si>
  <si>
    <t xml:space="preserve">        N Á V R H</t>
  </si>
  <si>
    <t>Číselné sestavy:</t>
  </si>
  <si>
    <t>Sestava č. 1</t>
  </si>
  <si>
    <t>Sestava č. 2</t>
  </si>
  <si>
    <t>Sestava č. 3</t>
  </si>
  <si>
    <t>Sestava č. 4</t>
  </si>
  <si>
    <t>Sestava č. 5</t>
  </si>
  <si>
    <t>Sestava č. 6</t>
  </si>
  <si>
    <t>Sestava č. 7</t>
  </si>
  <si>
    <t>Rozpočtové příjmy správců kapitol a jimi zřízených organizačních složek státu podle položek druhového třídění (Fin 2-04 U)</t>
  </si>
  <si>
    <t>Rozvaha - sumář za organizační složky státu</t>
  </si>
  <si>
    <t>Rozvaha - sumář za příspěvkové organizace</t>
  </si>
  <si>
    <t>Výkaz zisku a ztráty - sumář za hospodářskou činnost organizačních složek státu</t>
  </si>
  <si>
    <t>Výkaz zisku a ztráty - sumář za příspěvkové organizace</t>
  </si>
  <si>
    <t>Příloha - sumář za organizační složky státu</t>
  </si>
  <si>
    <t>Sestava č. 8</t>
  </si>
  <si>
    <t>Příloha - sumář za příspěvkové organizace</t>
  </si>
  <si>
    <t>Tabulkové přílohy:</t>
  </si>
  <si>
    <t>Bilance příjmů a výdajů státního rozpočtu v druhovém členění rozpočtové skladby</t>
  </si>
  <si>
    <t>Plnění závazných ukazatelů státního rozpočtu</t>
  </si>
  <si>
    <t>Rozbor zaměstnanosti a čerpání mzdových prostředků</t>
  </si>
  <si>
    <t>Přehled výdajů státního rozpočtu na podporu výzkumu a vývoje</t>
  </si>
  <si>
    <t>Přehled výdajů organizačních složek státu a příspěvků příspěvkovým organizacím, dotací a půjček (návratných finančních výpomocí) krajům a obcím, podnikatelským a jiným subjektům z rozpočtu kapitoly</t>
  </si>
  <si>
    <t>Přehled účelových dotací a půjček (návratných finančních výpomocí) krajům a obcím</t>
  </si>
  <si>
    <t>Tabulka č. 6e</t>
  </si>
  <si>
    <t>Účelové neinvestiční dotace obcím</t>
  </si>
  <si>
    <t>Tabulka č. 6f</t>
  </si>
  <si>
    <t>Účelové investiční dotace obcím</t>
  </si>
  <si>
    <t>Výdaje účelově určené na financování programů reprodukce majetku vedených v ISPROFIN</t>
  </si>
  <si>
    <t>Doplňující tabulky:</t>
  </si>
  <si>
    <t>Tabulka č. 15</t>
  </si>
  <si>
    <t>Rozpočtové výdaje správců kapitol a jimi zřízených organizačních složek státu podle položek  druhého třídění  a  paragrafů funkčního třídění a rozpočtové položky financování (Fin 2-04 U)</t>
  </si>
  <si>
    <t>Skutečnost</t>
  </si>
  <si>
    <t>Celkem</t>
  </si>
  <si>
    <t xml:space="preserve">ZÁVĚREČNÉHO ÚČTU KAPITOLY 314 - MINISTERSTVO VNITRA </t>
  </si>
  <si>
    <t xml:space="preserve"> (v tis.Kč)</t>
  </si>
  <si>
    <t>schválený</t>
  </si>
  <si>
    <t>po změnách</t>
  </si>
  <si>
    <t>Tabulka č. 17</t>
  </si>
  <si>
    <t>Příjemce</t>
  </si>
  <si>
    <t>Č. usnesení vlády</t>
  </si>
  <si>
    <t>a titul</t>
  </si>
  <si>
    <t>Účel použití</t>
  </si>
  <si>
    <t>Neinvestiční výdaje organizačních složek státu na škody způsobené živelními katastrofami</t>
  </si>
  <si>
    <t>Kapitola: 314 - Ministerstvo vnitra</t>
  </si>
  <si>
    <t>nebyly poskytnuty</t>
  </si>
  <si>
    <t>Investiční výdaje organizačních složek státu na škody způsobené živelními katastrofami</t>
  </si>
  <si>
    <t xml:space="preserve">         Tabulka č. 5c</t>
  </si>
  <si>
    <t xml:space="preserve">         Tabulka č. 5d</t>
  </si>
  <si>
    <t>Investiční příspěvky příspěvkovým organizacím na škody způsobené živelními katastrofami</t>
  </si>
  <si>
    <t xml:space="preserve">         Tabulka č. 5e</t>
  </si>
  <si>
    <t>Neinvestiční dotace podnikatelským subjektům a neziskovým organizacím na škody způsobené živelními katastrofami</t>
  </si>
  <si>
    <t xml:space="preserve">         Tabulka č. 5f</t>
  </si>
  <si>
    <t>Investiční dotace podnikatelským subjektům a neziskovým organizacím na škody způsobené živelními katastrofami</t>
  </si>
  <si>
    <t xml:space="preserve">         Tabulka č. 5g</t>
  </si>
  <si>
    <t>Neinvestiční půjčky (návratné finanční výpomoci) podnikatelským subjektům, neziskovým organizacím a územně samosprávním celkům na škody způsobené živelními katastrofami</t>
  </si>
  <si>
    <t xml:space="preserve">         Tabulka č. 5h</t>
  </si>
  <si>
    <t>Investiční půjčky (návratné finanční výpomoci) podnikatelským subjektům, neziskovým organizacím a územně samosprávním celkům na škody způsobené živelními katastrofami</t>
  </si>
  <si>
    <t>Tabulka č. 6a</t>
  </si>
  <si>
    <t>Tabulka  č. 3</t>
  </si>
  <si>
    <t>Účelové neinvestiční dotace krajům</t>
  </si>
  <si>
    <t>Tabulka č. 6b</t>
  </si>
  <si>
    <t>Účelové investiční dotace krajům</t>
  </si>
  <si>
    <t>Tabulka č. 6c</t>
  </si>
  <si>
    <t>Účelové neinvestiční půjčky (návratné finanční výpomoci) krajům</t>
  </si>
  <si>
    <t>Tabulka č. 6d</t>
  </si>
  <si>
    <t>Účelové investiční půjčky (návratné finanční výpomoci) krajům</t>
  </si>
  <si>
    <t>Tabulka č. 6g</t>
  </si>
  <si>
    <t>Účelové neinvestiční půjčky (návratné finanční výpomoci) obcím</t>
  </si>
  <si>
    <t>Tabulka č. 6h</t>
  </si>
  <si>
    <t>Účelové investiční půjčky (návratné finanční výpomoci) obcím</t>
  </si>
  <si>
    <t>Tabulka č. 5a</t>
  </si>
  <si>
    <t>Tabulka č. 5b</t>
  </si>
  <si>
    <t>Tabulka č. 5c</t>
  </si>
  <si>
    <t>Tabulka č. 5d</t>
  </si>
  <si>
    <t>Tabulka č. 5e</t>
  </si>
  <si>
    <t>Tabulka č. 5f</t>
  </si>
  <si>
    <t>Neinvestiční příspěvky příspěvkovým organizacím na škody způsobené živelními katastrofami</t>
  </si>
  <si>
    <t>Tabulka č. 5g</t>
  </si>
  <si>
    <t>Tabulka č. 5h</t>
  </si>
  <si>
    <t>Tabulka č. 11</t>
  </si>
  <si>
    <t>Tabulka č. 18</t>
  </si>
  <si>
    <t>v tis. Kč</t>
  </si>
  <si>
    <t xml:space="preserve"> </t>
  </si>
  <si>
    <t xml:space="preserve">         Tabulka č. 5b</t>
  </si>
  <si>
    <t xml:space="preserve">                                         Investiční výdaje organizačních složek státu na škody způsobené živelními katastrofami                                                                                                                    </t>
  </si>
  <si>
    <t xml:space="preserve">         Tabulka č. 5a</t>
  </si>
  <si>
    <t>1.</t>
  </si>
  <si>
    <t>2.</t>
  </si>
  <si>
    <t>Tabulka č. 19</t>
  </si>
  <si>
    <t>Tabulka č. 16</t>
  </si>
  <si>
    <t>Tabulka č. 12/1</t>
  </si>
  <si>
    <t>Tabulka č. 12/2</t>
  </si>
  <si>
    <t xml:space="preserve">Rozbor zaměstnanosti a čerpání mzdových prostředků </t>
  </si>
  <si>
    <t>Schválený rozpočet na rok 2008</t>
  </si>
  <si>
    <t>Rozpočet po změnách 2008</t>
  </si>
  <si>
    <t>Skutečnost za rok 2008</t>
  </si>
  <si>
    <t xml:space="preserve">Převod do rezervního fondu  </t>
  </si>
  <si>
    <t xml:space="preserve">Čerpání </t>
  </si>
  <si>
    <t>Prostředky</t>
  </si>
  <si>
    <t xml:space="preserve"> z toho:</t>
  </si>
  <si>
    <t xml:space="preserve">z nečerpaných </t>
  </si>
  <si>
    <t>z toho:</t>
  </si>
  <si>
    <t>Podpora</t>
  </si>
  <si>
    <t>mimorozpočtových zdrojů</t>
  </si>
  <si>
    <t>Zůstatek</t>
  </si>
  <si>
    <t xml:space="preserve">na platy </t>
  </si>
  <si>
    <t xml:space="preserve">Ostatní platby </t>
  </si>
  <si>
    <t>Počet</t>
  </si>
  <si>
    <t>Průměr.</t>
  </si>
  <si>
    <t>prostředků na platy</t>
  </si>
  <si>
    <t>z prostředky</t>
  </si>
  <si>
    <t>na vědu</t>
  </si>
  <si>
    <t>ostatní</t>
  </si>
  <si>
    <t>fondu</t>
  </si>
  <si>
    <t>a ostatní platby</t>
  </si>
  <si>
    <t xml:space="preserve">za provedenou </t>
  </si>
  <si>
    <t>na platy</t>
  </si>
  <si>
    <t>zaměst-</t>
  </si>
  <si>
    <t>plat</t>
  </si>
  <si>
    <t>zam. v</t>
  </si>
  <si>
    <t>přepočt.</t>
  </si>
  <si>
    <t>a</t>
  </si>
  <si>
    <t xml:space="preserve">rezervní </t>
  </si>
  <si>
    <t>fond</t>
  </si>
  <si>
    <t>mimorozp.</t>
  </si>
  <si>
    <t>odměn</t>
  </si>
  <si>
    <t>za provedenou</t>
  </si>
  <si>
    <t>práci</t>
  </si>
  <si>
    <t>nanců</t>
  </si>
  <si>
    <t>ročním</t>
  </si>
  <si>
    <t>počet</t>
  </si>
  <si>
    <t>za provedenou práci</t>
  </si>
  <si>
    <t>výzkum</t>
  </si>
  <si>
    <t>zdroje</t>
  </si>
  <si>
    <t>k 31.12.</t>
  </si>
  <si>
    <t>práci v tis. Kč</t>
  </si>
  <si>
    <t>v Kč</t>
  </si>
  <si>
    <t>průměru</t>
  </si>
  <si>
    <t>zaměst.</t>
  </si>
  <si>
    <t xml:space="preserve"> v tis. Kč</t>
  </si>
  <si>
    <t>I.  Organizační složky státu</t>
  </si>
  <si>
    <t xml:space="preserve">     c e l k e m</t>
  </si>
  <si>
    <t xml:space="preserve">        z toho:</t>
  </si>
  <si>
    <t xml:space="preserve">        prostředky na vědu a výzkum</t>
  </si>
  <si>
    <t xml:space="preserve">        prostředky na platy příslušníků</t>
  </si>
  <si>
    <t xml:space="preserve">    v tom:</t>
  </si>
  <si>
    <t xml:space="preserve">  a) státní správa celkem</t>
  </si>
  <si>
    <t xml:space="preserve">        v tom:</t>
  </si>
  <si>
    <t xml:space="preserve">       ústřední orgán státní správy</t>
  </si>
  <si>
    <t xml:space="preserve">       Složky ministerstva vnitra</t>
  </si>
  <si>
    <t xml:space="preserve">       státu - státní správa</t>
  </si>
  <si>
    <t xml:space="preserve">       Policie </t>
  </si>
  <si>
    <t xml:space="preserve">       z toho:</t>
  </si>
  <si>
    <t xml:space="preserve">       prostředky na platy příslušníků</t>
  </si>
  <si>
    <t xml:space="preserve">       Hasičský záchraný sbor ČR</t>
  </si>
  <si>
    <t xml:space="preserve">       jednotlivé SOBCPO</t>
  </si>
  <si>
    <t xml:space="preserve">  b) ost. organiz.složky státu</t>
  </si>
  <si>
    <t>II.  Příspěvkové organizace</t>
  </si>
  <si>
    <t xml:space="preserve">       z toho: </t>
  </si>
  <si>
    <t xml:space="preserve">       prostředky na vědu a výzkum</t>
  </si>
  <si>
    <t>Ústředně řízené</t>
  </si>
  <si>
    <t xml:space="preserve"> OSS a PO  c e l k e m</t>
  </si>
  <si>
    <t>Informativně údaje za :</t>
  </si>
  <si>
    <t>III.   Ústředně řízená zdravot.</t>
  </si>
  <si>
    <t xml:space="preserve">       zařízení, financovaná </t>
  </si>
  <si>
    <t xml:space="preserve">       prostřednictvím ZP</t>
  </si>
  <si>
    <t>IV.  Příspěvkové organizace</t>
  </si>
  <si>
    <t>odměňující podle zákona č. 262/2006 Sb., § 109, odst. 2</t>
  </si>
  <si>
    <t>Ve sloupcích 11 až 13 se uvede skutečné čerpání rozpočtovaných prostředků v roce 2008.</t>
  </si>
  <si>
    <r>
      <t xml:space="preserve">Ve skutečnosti za rok 2008 je zahrnuto i čerpání prostředků na podporu vědy a výzkumu (sl. 18) a mimorozpočtových zdrojů (sl. </t>
    </r>
    <r>
      <rPr>
        <b/>
        <sz val="11"/>
        <rFont val="Arial CE"/>
        <family val="0"/>
      </rPr>
      <t>19, 20 a 21).</t>
    </r>
  </si>
  <si>
    <t>Ve slouvci 16 a 17 se údaje od roku 2008 neuvádějí.</t>
  </si>
  <si>
    <t xml:space="preserve">Ve sloupci 18 se uvede podpora na vědu a výzkum poskytnutá poskytovatelem příjemci bez provedení rozpočtového opatření podle § 10 zákona č. 130/2002 Sb.  </t>
  </si>
  <si>
    <t xml:space="preserve">SOBCPO je zkratka pro organizační složky státu ve složkách obrany, bezpečnosti, celní a právní ochrany. Jednotlivé organizační složky státu - státní správa zahrnují i skupiny složek stejného druhu. </t>
  </si>
  <si>
    <t>V řádku  "prostředky na platy přislušníků"  se uvedou prostředky na platy poskytované podle zákona č. 361/2003 Sb., o služebním poměru příslušníků bezpečnostních sborů</t>
  </si>
  <si>
    <t>U příspěvkových organizací se ve sloupcích prostředky na platy a ostatní platby za provedenou práci uvedou mzdové náklady a ve sloupcích ostatní platby za provedenou práci se uvedou ostatní osobní náklady.</t>
  </si>
  <si>
    <t xml:space="preserve">Kapitola 333 MŠMT uvádí v části II. Příspěvkové organizace údaje v členění podle skupin organizací v rozsahu rozpisu závazných limitů mzdových nákladů a počtu zaměstnanců na rok 2008 (příloha k rozpisu závazných ukazatelů státního rozpočtu na rok 2008) . </t>
  </si>
  <si>
    <t xml:space="preserve">Kapitola 333 MŠMT předkládá spolu s tabulkou č. 3 samostatnou přílohu č. 1 k tabulce č. 3. </t>
  </si>
  <si>
    <t>V části I. a II. se uvedou platy poskytované zaměstnanci podle zákona č. 262/2006 Sb., § 109, odst. 3.</t>
  </si>
  <si>
    <t xml:space="preserve">V části III. se uvedou informativně údaje odpovídající záhlaví.  </t>
  </si>
  <si>
    <t>V části IV. se uvedou mzdy poskytované zaměstnanci podle zákona č. 262/2006 Sb., § 109, odst. 2.</t>
  </si>
  <si>
    <t>Vypracoval: Vondráčková Soňa, tel. 974 832 084</t>
  </si>
  <si>
    <t xml:space="preserve">                      Ing. Psohlavcová, tel. 974 849 264</t>
  </si>
  <si>
    <t xml:space="preserve">                      Ing. Mikulová, tel. 974 849 327</t>
  </si>
  <si>
    <r>
      <t xml:space="preserve">Bilance příjmů a výdajů státního rozpočtu
 </t>
    </r>
    <r>
      <rPr>
        <b/>
        <sz val="11"/>
        <rFont val="Arial CE"/>
        <family val="2"/>
      </rPr>
      <t>v druhovém členění rozpočtové skladby</t>
    </r>
  </si>
  <si>
    <t>Období :  leden až prosinec 2008</t>
  </si>
  <si>
    <t>KAPITOLA: 314 Ministerstvo vnitra</t>
  </si>
  <si>
    <t>R o z p o č e t   2008</t>
  </si>
  <si>
    <t>%</t>
  </si>
  <si>
    <t>Index</t>
  </si>
  <si>
    <t>U K A Z A T E L</t>
  </si>
  <si>
    <t>Skutečnost 2007</t>
  </si>
  <si>
    <t>Skutečnost 2008</t>
  </si>
  <si>
    <t>plnění</t>
  </si>
  <si>
    <t>Sk2008/Sk07</t>
  </si>
  <si>
    <t>3:2</t>
  </si>
  <si>
    <t>3:0</t>
  </si>
  <si>
    <t xml:space="preserve"> P Ř Í J M Y</t>
  </si>
  <si>
    <t xml:space="preserve"> Daně z příjmů fyzických osob</t>
  </si>
  <si>
    <t xml:space="preserve">    v tom: Daň z příjmů fyzických osob 
              ze závislé činnosti a funkčních požitků</t>
  </si>
  <si>
    <t xml:space="preserve">               Daň z příjmů fyzických osob 
               ze samostatně výdělečné činnosti</t>
  </si>
  <si>
    <t xml:space="preserve">               Daň z příjmů fyzických osob
               z kapitálových výnosů</t>
  </si>
  <si>
    <t xml:space="preserve"> Daně z příjmů právnických osob</t>
  </si>
  <si>
    <t xml:space="preserve"> Daně z příjmů, zisku a kapitálových výnosů</t>
  </si>
  <si>
    <t xml:space="preserve"> Obecné daně ze zboží a služeb v tuzemsku </t>
  </si>
  <si>
    <t xml:space="preserve">     v tom: Daň z přidané hodnoty  </t>
  </si>
  <si>
    <t xml:space="preserve"> Zvláštní daně a poplatky ze zboží a služeb v tuzemsku </t>
  </si>
  <si>
    <t xml:space="preserve"> Daně ze zboží a služeb v tuzemsku </t>
  </si>
  <si>
    <t xml:space="preserve"> Daně a poplatky z provozu motorových vozidel</t>
  </si>
  <si>
    <t xml:space="preserve"> Poplatky a odvody v oblasti životního prostředí  ***) </t>
  </si>
  <si>
    <t xml:space="preserve"> Místní poplatky z vybraných činností a služeb </t>
  </si>
  <si>
    <t xml:space="preserve"> Ostatní odvody z vybraných činností a služeb </t>
  </si>
  <si>
    <t xml:space="preserve"> Správní poplatky </t>
  </si>
  <si>
    <t xml:space="preserve"> Daně a poplatky z vybraných činností a služeb </t>
  </si>
  <si>
    <t xml:space="preserve"> Daně a cla za zboží a služby ze zahraničí </t>
  </si>
  <si>
    <t xml:space="preserve">    v tom: Clo</t>
  </si>
  <si>
    <t xml:space="preserve">               Podíl na vybraných clech</t>
  </si>
  <si>
    <t xml:space="preserve"> Daně z majetku</t>
  </si>
  <si>
    <t xml:space="preserve"> Daně z majetkových a kapitálových převodů</t>
  </si>
  <si>
    <t xml:space="preserve">    v tom:  Daň dědická, darovací a z převodu nemovitostí</t>
  </si>
  <si>
    <t xml:space="preserve"> Majetkové daně</t>
  </si>
  <si>
    <t xml:space="preserve"> Pojistné na sociální zabezpečení 
 a příspěvek na státní politiku zaměstnanosti  *) </t>
  </si>
  <si>
    <t xml:space="preserve">         z toho: Pojistné na důchodové pojištění 
                     (z PSP 161 a 162)</t>
  </si>
  <si>
    <t xml:space="preserve"> Pojistné na veřejné zdravotní pojištění </t>
  </si>
  <si>
    <t xml:space="preserve"> Pojistné na úrazové pojištění</t>
  </si>
  <si>
    <t xml:space="preserve"> Zrušené daně z objemu mezd </t>
  </si>
  <si>
    <t xml:space="preserve"> Pojistné na sociální zabezpečení, 
 příspěvek na státní politiku zaměstnanosti 
 a veřejné zdravotní pojištění </t>
  </si>
  <si>
    <t xml:space="preserve"> Ostatní daňové příjmy</t>
  </si>
  <si>
    <r>
      <t xml:space="preserve"> DAŇOVÉ PŘÍJMY CELKEM</t>
    </r>
    <r>
      <rPr>
        <b/>
        <sz val="9"/>
        <rFont val="Arial CE"/>
        <family val="2"/>
      </rPr>
      <t xml:space="preserve">
 </t>
    </r>
    <r>
      <rPr>
        <sz val="9"/>
        <rFont val="Arial CE"/>
        <family val="2"/>
      </rPr>
      <t xml:space="preserve">(daně, poplatky, pojistné) </t>
    </r>
  </si>
  <si>
    <r>
      <t xml:space="preserve"> </t>
    </r>
    <r>
      <rPr>
        <sz val="9"/>
        <rFont val="Arial CE"/>
        <family val="2"/>
      </rPr>
      <t xml:space="preserve">Z daňových příjmů celkem: </t>
    </r>
    <r>
      <rPr>
        <b/>
        <sz val="9"/>
        <rFont val="Arial CE"/>
        <family val="2"/>
      </rPr>
      <t xml:space="preserve">
 příjmy z daní a poplatků </t>
    </r>
  </si>
  <si>
    <t xml:space="preserve"> Příjmy z vlastní činnosti</t>
  </si>
  <si>
    <t xml:space="preserve"> Odvody přebytků organizací s přímým vztahem</t>
  </si>
  <si>
    <t xml:space="preserve">    z toho: Odvody příspěvkových organizací</t>
  </si>
  <si>
    <t xml:space="preserve">                Ostatní odvody příspěvkových organizací</t>
  </si>
  <si>
    <t xml:space="preserve"> Příjmy z pronájmu majetku</t>
  </si>
  <si>
    <t xml:space="preserve"> Příjmy z úroků a realizace finančního majetku</t>
  </si>
  <si>
    <t xml:space="preserve"> Soudní poplatky </t>
  </si>
  <si>
    <t xml:space="preserve"> Příjmy z vlastní činnosti a odvody přebytků
 organizací s přímým vztahem</t>
  </si>
  <si>
    <t xml:space="preserve"> Přijaté sankční platby </t>
  </si>
  <si>
    <t xml:space="preserve"> Přijaté vratky transferů a ostatní příjmy 
 z finančního vypořádání předchozích let</t>
  </si>
  <si>
    <t xml:space="preserve"> Přijaté sankční platby a vratky transferů</t>
  </si>
  <si>
    <t xml:space="preserve"> Příjmy z prodeje krátkodobého a drobného 
 dlouhodobého majetku </t>
  </si>
  <si>
    <t xml:space="preserve"> Ostatní nedaňové příjmy (PSP 233 zrušeno) </t>
  </si>
  <si>
    <t xml:space="preserve"> Příjmy z využívání výhradních práv k přírodním zdrojům </t>
  </si>
  <si>
    <t xml:space="preserve"> Příjmy za využívání dalších majetkových práv</t>
  </si>
  <si>
    <t xml:space="preserve"> Dobrovolné pojistné </t>
  </si>
  <si>
    <t xml:space="preserve"> Příjmy z prodeje nekapitálového majetku
 a ostatní nedaňové příjmy</t>
  </si>
  <si>
    <t xml:space="preserve"> Splátky půjčených prostředků od podnikatelských subjektů </t>
  </si>
  <si>
    <t xml:space="preserve"> Splátky půjčených prostředků od obecně prospěšných
 společností a podobných subjektů</t>
  </si>
  <si>
    <r>
      <t xml:space="preserve"> Splátky půjčených prostředků od veřejných rozpočtů 
 </t>
    </r>
    <r>
      <rPr>
        <b/>
        <sz val="8"/>
        <rFont val="Arial CE"/>
        <family val="2"/>
      </rPr>
      <t>ústřední úrovně</t>
    </r>
  </si>
  <si>
    <r>
      <t xml:space="preserve"> Splátky půjčených prostředků od veřejných rozpočtů 
 </t>
    </r>
    <r>
      <rPr>
        <b/>
        <sz val="8"/>
        <rFont val="Arial CE"/>
        <family val="2"/>
      </rPr>
      <t>územní úrovně</t>
    </r>
    <r>
      <rPr>
        <sz val="8"/>
        <rFont val="Arial CE"/>
        <family val="2"/>
      </rPr>
      <t xml:space="preserve"> </t>
    </r>
  </si>
  <si>
    <t xml:space="preserve"> Splátky půjčených prostředků od zřízených
 a podobných subjektů</t>
  </si>
  <si>
    <t xml:space="preserve"> Splátky půjčených prostředků od obyvatelstva </t>
  </si>
  <si>
    <t xml:space="preserve"> Splátky půjčených prostředků ze zahraničí</t>
  </si>
  <si>
    <t xml:space="preserve"> Splátky za úhradu dluhů nebo dodávek </t>
  </si>
  <si>
    <t xml:space="preserve"> Přijaté splátky půjčených prostředků  </t>
  </si>
  <si>
    <t xml:space="preserve"> NEDAŇOVÉ PŘÍJMY CELKEM</t>
  </si>
  <si>
    <r>
      <t xml:space="preserve"> Příjmy z prodeje dlouhodobého majetku (kromě drobného)  </t>
    </r>
    <r>
      <rPr>
        <sz val="8"/>
        <color indexed="11"/>
        <rFont val="Arial CE"/>
        <family val="2"/>
      </rPr>
      <t xml:space="preserve">  </t>
    </r>
  </si>
  <si>
    <r>
      <t xml:space="preserve"> Ostatní kapitálové příjmy  </t>
    </r>
    <r>
      <rPr>
        <sz val="8"/>
        <color indexed="11"/>
        <rFont val="Arial CE"/>
        <family val="2"/>
      </rPr>
      <t xml:space="preserve">  </t>
    </r>
  </si>
  <si>
    <t xml:space="preserve"> Příjmy z prodeje dlouhodobého majetku 
  a ostatní kapitálové příjmy  </t>
  </si>
  <si>
    <t xml:space="preserve"> Příjmy z prodeje akcií a majetkových podílů</t>
  </si>
  <si>
    <t xml:space="preserve"> KAPITÁLOVÉ PŘÍJMY CELKEM</t>
  </si>
  <si>
    <t xml:space="preserve"> Neinvestiční přijaté transfery od veřejných rozpočtů ústř. úrovně</t>
  </si>
  <si>
    <t xml:space="preserve">   z toho: Neinvestiční převody z Národního fondu</t>
  </si>
  <si>
    <t xml:space="preserve"> Neinvestiční přijaté transfery od veřejných rozpočtů 
 územní úrovně </t>
  </si>
  <si>
    <t xml:space="preserve"> Převody z vlastních fondů</t>
  </si>
  <si>
    <t xml:space="preserve"> Neinvestiční přijaté transfery ze zahraničí</t>
  </si>
  <si>
    <t xml:space="preserve">   z toho: Neinvestiční transfery přijaté od Evropské unie</t>
  </si>
  <si>
    <t xml:space="preserve">               Přijaté kompenzační platby z rozpočtu Evropské unie</t>
  </si>
  <si>
    <t xml:space="preserve"> Neinvestiční přijaté transfery ze státních finančních aktiv  </t>
  </si>
  <si>
    <t xml:space="preserve"> Neinvestiční přijaté transfery   </t>
  </si>
  <si>
    <t xml:space="preserve"> Investiční přijaté transfery od veřejných rozpočtů ústřední úrovně </t>
  </si>
  <si>
    <t xml:space="preserve">   z toho: Investiční převody z Národního fondu</t>
  </si>
  <si>
    <t xml:space="preserve"> Investiční přijaté transfery od veřejných rozpočtů územní úrovně </t>
  </si>
  <si>
    <t xml:space="preserve"> Investiční přijaté transfery ze zahraničí</t>
  </si>
  <si>
    <t xml:space="preserve">  z toho: Investiční transfery přijaté od Evropské unie</t>
  </si>
  <si>
    <t xml:space="preserve"> Investiční přijaté transfery ze státních finančních aktiv </t>
  </si>
  <si>
    <t xml:space="preserve"> Investiční přijaté transfery  </t>
  </si>
  <si>
    <t xml:space="preserve">  PŘIJATÉ TRANSFERY CELKEM</t>
  </si>
  <si>
    <t xml:space="preserve"> PŘÍJMY STÁTNÍHO ROZPOČTU CELKEM</t>
  </si>
  <si>
    <t xml:space="preserve"> Kontrolní součet (seskupení položek)</t>
  </si>
  <si>
    <t>V Ý D A J E</t>
  </si>
  <si>
    <t xml:space="preserve"> Platy    </t>
  </si>
  <si>
    <r>
      <t xml:space="preserve">       v tom: Platy zaměstnanců v pracovním
                  poměru </t>
    </r>
  </si>
  <si>
    <t xml:space="preserve">                  Platy zaměstnanců ozbrojených 
                  sborů a složek ve služebním poměru </t>
  </si>
  <si>
    <t xml:space="preserve">                  Platy státních zaměstnanců 
                  ve správních úřadech</t>
  </si>
  <si>
    <t xml:space="preserve">                  Platy zaměstnanců v pracovním 
                  poměru odvozované od platů 
                  ústavních činitelů</t>
  </si>
  <si>
    <t xml:space="preserve">                  Ostatní platy</t>
  </si>
  <si>
    <t xml:space="preserve"> Ostatní platby za provedenou práci </t>
  </si>
  <si>
    <t xml:space="preserve">        v tom: Ostatní osobní výdaje</t>
  </si>
  <si>
    <t xml:space="preserve">                   Platy představitelů státní moci 
                   a některých orgánů</t>
  </si>
  <si>
    <t xml:space="preserve">                   Odměny členů zastupitelstev obcí a krajů</t>
  </si>
  <si>
    <t xml:space="preserve">                   Odstupné</t>
  </si>
  <si>
    <t xml:space="preserve">                   Odbytné</t>
  </si>
  <si>
    <t xml:space="preserve">                   Odchodné </t>
  </si>
  <si>
    <t xml:space="preserve">                   Náležitosti osob vykonávajících 
                   vojenská cvičení a další vojenskou 
                   službu </t>
  </si>
  <si>
    <t xml:space="preserve">Přehled výdajů na společné projekty (programy), které byly v roce 2008 z části financovány z prostředků EU/EHP-Norsko </t>
  </si>
  <si>
    <t xml:space="preserve">                   Ostatní platby za provedenou práci
                   jinde nezařazené  </t>
  </si>
  <si>
    <r>
      <t xml:space="preserve"> Povinné pojistné placené zaměstnavatelem</t>
    </r>
    <r>
      <rPr>
        <vertAlign val="superscript"/>
        <sz val="8"/>
        <rFont val="Arial CE"/>
        <family val="2"/>
      </rPr>
      <t xml:space="preserve"> 4)  </t>
    </r>
    <r>
      <rPr>
        <sz val="8"/>
        <rFont val="Arial CE"/>
        <family val="2"/>
      </rPr>
      <t xml:space="preserve"> </t>
    </r>
  </si>
  <si>
    <t xml:space="preserve">   z toho: Pojistné na SZ, přísp. na politiku zaměstnanosti, 
              veřejné zdravotní pojištění a ostatní povinné 
              pojistné placené zaměstnavatelem   </t>
  </si>
  <si>
    <t xml:space="preserve"> Odměny za užití duševního vlastnictví</t>
  </si>
  <si>
    <t xml:space="preserve"> Mzdové náhrady</t>
  </si>
  <si>
    <t xml:space="preserve"> Výdaje na platy, ostatní platby za provedenou 
  práci a pojistné   </t>
  </si>
  <si>
    <t xml:space="preserve"> Nákup materiálu </t>
  </si>
  <si>
    <t xml:space="preserve"> Úroky a ostatní finanční výdaje</t>
  </si>
  <si>
    <t xml:space="preserve"> Nákup vody, paliv a energie</t>
  </si>
  <si>
    <t xml:space="preserve"> Nákup služeb</t>
  </si>
  <si>
    <t xml:space="preserve"> Ostatní nákupy</t>
  </si>
  <si>
    <t xml:space="preserve">    z toho: Opravy a udržování</t>
  </si>
  <si>
    <t xml:space="preserve">                 Cestovné (tuzemské i zahraniční)</t>
  </si>
  <si>
    <t xml:space="preserve"> Poskytnuté zálohy, jistiny, záruky a vládní úvěry    </t>
  </si>
  <si>
    <t xml:space="preserve"> Výdaje související s neinvestičními nákupy, příspěvky, 
 náhrady a věcné dary</t>
  </si>
  <si>
    <t xml:space="preserve"> Neinvestiční nákupy a související výdaje</t>
  </si>
  <si>
    <t xml:space="preserve"> Neinvestiční transfery podnikatelským subjektům </t>
  </si>
  <si>
    <t xml:space="preserve"> Neinvestiční transfery neziskovým a pod.organizacím </t>
  </si>
  <si>
    <t xml:space="preserve">        z toho:  Neinvestiční transfery občanským sdružením</t>
  </si>
  <si>
    <t xml:space="preserve">                     Ostatní neinvestiční transfery neziskovým 
                     a podobným organizacím   </t>
  </si>
  <si>
    <t xml:space="preserve">  Neinvestiční nedotační transfery
  podnikatelským subjektům </t>
  </si>
  <si>
    <t xml:space="preserve">  Neinvestiční nedotační transfery 
  neziskovým a pod. organizacím</t>
  </si>
  <si>
    <t xml:space="preserve">  Neinvestiční transfery v souvislosti s nemocenským pojištěním</t>
  </si>
  <si>
    <t xml:space="preserve">Neinvestiční transfery soukromoprávním subjektům </t>
  </si>
  <si>
    <r>
      <t xml:space="preserve"> Neinvestiční transfery veřejným rozpočtům
</t>
    </r>
    <r>
      <rPr>
        <b/>
        <sz val="8"/>
        <rFont val="Arial CE"/>
        <family val="2"/>
      </rPr>
      <t xml:space="preserve"> ústřední úrovně</t>
    </r>
  </si>
  <si>
    <t xml:space="preserve">   z toho: Neinvestiční transfery státním fondům</t>
  </si>
  <si>
    <r>
      <t xml:space="preserve">                Neinvestiční transfery fondům sociálního
                a veřejného zdravotního pojištění  </t>
    </r>
    <r>
      <rPr>
        <sz val="8"/>
        <color indexed="11"/>
        <rFont val="Arial CE"/>
        <family val="2"/>
      </rPr>
      <t xml:space="preserve"> </t>
    </r>
  </si>
  <si>
    <t xml:space="preserve">                Neinvestiční transfery prostředků 
                do státních finančních aktiv  </t>
  </si>
  <si>
    <r>
      <t xml:space="preserve"> Neinvestiční transfery veřejným rozpočtům
 </t>
    </r>
    <r>
      <rPr>
        <b/>
        <sz val="8"/>
        <rFont val="Arial CE"/>
        <family val="2"/>
      </rPr>
      <t>územní úrovně</t>
    </r>
  </si>
  <si>
    <t xml:space="preserve">     v tom: Neinvestiční transfery obcím</t>
  </si>
  <si>
    <t xml:space="preserve">                Neinvestiční transfery obcím v rámci  
                souhrnného dotačního vztahu</t>
  </si>
  <si>
    <t xml:space="preserve">                Neinvestiční transfery krajům</t>
  </si>
  <si>
    <t xml:space="preserve">                Neinvestiční transfery krajům v rámci 
                souhrnného dotačního vztahu</t>
  </si>
  <si>
    <t xml:space="preserve">               Neinvestiční transfery regionálním radám</t>
  </si>
  <si>
    <t xml:space="preserve">                Ostatní neinvestiční transfery veřejným 
                rozpočtům územní úrovně </t>
  </si>
  <si>
    <r>
      <t xml:space="preserve"> Neinvestiční transfery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2"/>
      </rPr>
      <t>příspěvkovým</t>
    </r>
    <r>
      <rPr>
        <b/>
        <sz val="8"/>
        <rFont val="Arial CE"/>
        <family val="2"/>
      </rPr>
      <t xml:space="preserve">
</t>
    </r>
    <r>
      <rPr>
        <sz val="8"/>
        <rFont val="Arial CE"/>
        <family val="2"/>
      </rPr>
      <t xml:space="preserve"> a podobným organizacím</t>
    </r>
  </si>
  <si>
    <t xml:space="preserve"> Převody vlastním fondům</t>
  </si>
  <si>
    <t xml:space="preserve">   z toho:  Převody fondu kulturních a sociálních potřeb
                a sociálnímu fondu obcí a krajů   </t>
  </si>
  <si>
    <t xml:space="preserve">                Převody do fondů organizačních složek státu</t>
  </si>
  <si>
    <t xml:space="preserve"> Ostatní neinvestiční transfery jiným veřejným rozpočtům</t>
  </si>
  <si>
    <t xml:space="preserve"> Neinvestiční transfery veřejnoprávním subjektům a
 mezi peněžními fondy téhož subjektu</t>
  </si>
  <si>
    <t xml:space="preserve"> Sociální dávky</t>
  </si>
  <si>
    <t xml:space="preserve"> Náhrady placené obyvatelstvu </t>
  </si>
  <si>
    <t xml:space="preserve"> Ostatní neinvestiční transfery obyvatelstvu</t>
  </si>
  <si>
    <t xml:space="preserve"> Neinvestiční transfery obyvatelstvu</t>
  </si>
  <si>
    <t xml:space="preserve"> Neinvestiční transfery mezinárodním organizacím 
  a nadnárodním orgánům</t>
  </si>
  <si>
    <t xml:space="preserve">     z toho: Odvody vlastních zdrojů Evropských 
                 společenství do rozpočtu Evropské 
                 unie podle daně z přidané hodnoty</t>
  </si>
  <si>
    <t xml:space="preserve">                 Odvody vlastních zdrojů Evropských 
                 společenství do rozpočtu Evropské
                 unie podle hrubého národního produktu</t>
  </si>
  <si>
    <t xml:space="preserve"> Neinvestiční transfery cizím státům   </t>
  </si>
  <si>
    <t xml:space="preserve"> Ostatní neinvestiční transfery do zahraničí</t>
  </si>
  <si>
    <t xml:space="preserve"> Neinvestiční transfery do zahraničí</t>
  </si>
  <si>
    <r>
      <t xml:space="preserve"> Neinvestiční půjčené prostředky
 </t>
    </r>
    <r>
      <rPr>
        <b/>
        <sz val="8"/>
        <rFont val="Arial CE"/>
        <family val="2"/>
      </rPr>
      <t xml:space="preserve">podnikatelským subjektům </t>
    </r>
    <r>
      <rPr>
        <sz val="8"/>
        <rFont val="Arial CE"/>
        <family val="2"/>
      </rPr>
      <t xml:space="preserve"> </t>
    </r>
  </si>
  <si>
    <r>
      <t xml:space="preserve"> Neinvestiční půjčené prostředky  
 </t>
    </r>
    <r>
      <rPr>
        <b/>
        <sz val="8"/>
        <rFont val="Arial CE"/>
        <family val="2"/>
      </rPr>
      <t>neziskovým a podobným organizacím</t>
    </r>
    <r>
      <rPr>
        <sz val="8"/>
        <rFont val="Arial CE"/>
        <family val="2"/>
      </rPr>
      <t xml:space="preserve">   </t>
    </r>
  </si>
  <si>
    <r>
      <t xml:space="preserve"> Neinvestiční půjčené prostředky 
 </t>
    </r>
    <r>
      <rPr>
        <b/>
        <sz val="8"/>
        <rFont val="Arial CE"/>
        <family val="2"/>
      </rPr>
      <t xml:space="preserve">veřejným rozpočtům ústřední úrovně  </t>
    </r>
  </si>
  <si>
    <r>
      <t xml:space="preserve"> Neinvestiční půjčené prostředky  
 </t>
    </r>
    <r>
      <rPr>
        <b/>
        <sz val="8"/>
        <rFont val="Arial CE"/>
        <family val="2"/>
      </rPr>
      <t xml:space="preserve">veřejným rozpočtům územní úrovně </t>
    </r>
    <r>
      <rPr>
        <sz val="8"/>
        <rFont val="Arial CE"/>
        <family val="2"/>
      </rPr>
      <t xml:space="preserve">  </t>
    </r>
  </si>
  <si>
    <r>
      <t xml:space="preserve"> Neinvestiční půjčené prostředky 
 </t>
    </r>
    <r>
      <rPr>
        <b/>
        <sz val="8"/>
        <rFont val="Arial CE"/>
        <family val="2"/>
      </rPr>
      <t xml:space="preserve">příspěvkovým a pod. organizacím  </t>
    </r>
  </si>
  <si>
    <r>
      <t xml:space="preserve"> Neinvestiční půjčené prostředky </t>
    </r>
    <r>
      <rPr>
        <b/>
        <sz val="8"/>
        <rFont val="Arial CE"/>
        <family val="2"/>
      </rPr>
      <t>obyvatelstvu</t>
    </r>
    <r>
      <rPr>
        <sz val="8"/>
        <rFont val="Arial CE"/>
        <family val="2"/>
      </rPr>
      <t xml:space="preserve">  </t>
    </r>
  </si>
  <si>
    <r>
      <t xml:space="preserve"> Neinvestiční půjčené prostředky </t>
    </r>
    <r>
      <rPr>
        <b/>
        <sz val="8"/>
        <rFont val="Arial CE"/>
        <family val="2"/>
      </rPr>
      <t xml:space="preserve">do zahraničí  </t>
    </r>
  </si>
  <si>
    <t xml:space="preserve"> Neinvestiční půjčené prostředky </t>
  </si>
  <si>
    <r>
      <t xml:space="preserve"> Převody Národnímu fondu na spolufinancování
 </t>
    </r>
    <r>
      <rPr>
        <b/>
        <sz val="8"/>
        <rFont val="Arial CE"/>
        <family val="2"/>
      </rPr>
      <t>programu PHARE</t>
    </r>
    <r>
      <rPr>
        <sz val="8"/>
        <rFont val="Arial CE"/>
        <family val="2"/>
      </rPr>
      <t xml:space="preserve"> </t>
    </r>
  </si>
  <si>
    <r>
      <t xml:space="preserve"> Převody Národnímu fondu na spolufinancování 
 </t>
    </r>
    <r>
      <rPr>
        <b/>
        <sz val="8"/>
        <rFont val="Arial CE"/>
        <family val="2"/>
      </rPr>
      <t xml:space="preserve">programu ISPA   </t>
    </r>
  </si>
  <si>
    <r>
      <t xml:space="preserve"> Převody Národnímu fondu na spolufinancování 
 </t>
    </r>
    <r>
      <rPr>
        <b/>
        <sz val="8"/>
        <rFont val="Arial CE"/>
        <family val="2"/>
      </rPr>
      <t xml:space="preserve">programu SAPARD </t>
    </r>
  </si>
  <si>
    <r>
      <t xml:space="preserve"> Převody Národnímu fondu na spolufinancování 
 </t>
    </r>
    <r>
      <rPr>
        <b/>
        <sz val="8"/>
        <rFont val="Arial CE"/>
        <family val="2"/>
      </rPr>
      <t xml:space="preserve">komunitárních programů </t>
    </r>
  </si>
  <si>
    <t xml:space="preserve"> Převody Národnímu fondu na spolufinancování 
 ostatních programů Evropských společenství a ČR  </t>
  </si>
  <si>
    <t xml:space="preserve"> Převody Národnímu fondu na spolufinancování 
 související s poskytnutím pomoci ČR ze zahraničí  </t>
  </si>
  <si>
    <t xml:space="preserve"> Převody ze státního rozpočtu do Národního fondu 
  na vyrovnání kurzových rozdílů   </t>
  </si>
  <si>
    <t xml:space="preserve"> Ostatní převody do Národního fondu  </t>
  </si>
  <si>
    <t xml:space="preserve"> Neinvestiční převody Národnímu fondu   </t>
  </si>
  <si>
    <t xml:space="preserve"> Ostatní neinvestiční výdaje</t>
  </si>
  <si>
    <t xml:space="preserve"> BĚŽNÉ VÝDAJE CELKEM</t>
  </si>
  <si>
    <t xml:space="preserve"> Pořízení dlouhodobého nehmotného majetku </t>
  </si>
  <si>
    <t xml:space="preserve"> Pořízení dlouhodobého hmotného majetku   </t>
  </si>
  <si>
    <t xml:space="preserve"> Pozemky </t>
  </si>
  <si>
    <t xml:space="preserve"> Investiční nákupy a související výdaje</t>
  </si>
  <si>
    <t xml:space="preserve"> Nákup akcií a majetkových podílů</t>
  </si>
  <si>
    <t xml:space="preserve"> Investiční transfery podnikatelským subjektům </t>
  </si>
  <si>
    <t xml:space="preserve"> Investiční transfery neziskovým a pod. organizacím</t>
  </si>
  <si>
    <r>
      <t xml:space="preserve"> Investiční transfery veřejným rozpočtům 
</t>
    </r>
    <r>
      <rPr>
        <b/>
        <sz val="8"/>
        <rFont val="Arial CE"/>
        <family val="2"/>
      </rPr>
      <t xml:space="preserve"> ústřední úrovně  </t>
    </r>
    <r>
      <rPr>
        <b/>
        <sz val="8"/>
        <color indexed="11"/>
        <rFont val="Arial CE"/>
        <family val="2"/>
      </rPr>
      <t xml:space="preserve"> </t>
    </r>
  </si>
  <si>
    <t xml:space="preserve">    z toho: Investiční transfery státním finančním aktivům</t>
  </si>
  <si>
    <r>
      <t xml:space="preserve"> Investiční transfery veřejným rozpočtům
 </t>
    </r>
    <r>
      <rPr>
        <b/>
        <sz val="8"/>
        <rFont val="Arial CE"/>
        <family val="2"/>
      </rPr>
      <t>územní úrovně</t>
    </r>
  </si>
  <si>
    <t xml:space="preserve">   v tom: Investiční transfery obcím</t>
  </si>
  <si>
    <t xml:space="preserve">              Investiční transfery krajům</t>
  </si>
  <si>
    <t xml:space="preserve">      Tabulka č. 7</t>
  </si>
  <si>
    <t xml:space="preserve">Výdaje účelově určené na financování programů reprodukce majetku vedených v ISPROFIN </t>
  </si>
  <si>
    <t>Období:</t>
  </si>
  <si>
    <t>Kapitálové výdaje celkem</t>
  </si>
  <si>
    <t>Běžné výdaje účel. určené na financování 
programů reprodukce majetku</t>
  </si>
  <si>
    <t>Výdaje účel. určené na financování 
programů reprodukce majetku celkem</t>
  </si>
  <si>
    <t>Evidenční 
číslo</t>
  </si>
  <si>
    <t>Název  programu</t>
  </si>
  <si>
    <t>rozpočet</t>
  </si>
  <si>
    <t>Skut.
plnění</t>
  </si>
  <si>
    <t>%
plnění</t>
  </si>
  <si>
    <t>Skut
plnění</t>
  </si>
  <si>
    <t>Schválený</t>
  </si>
  <si>
    <t>Po 
změnách</t>
  </si>
  <si>
    <t>Kapitola: 314 Ministerstvo vnitra</t>
  </si>
  <si>
    <t>Periodická obnova základní požární techniky jednotek zařazených do plošného pokrytí</t>
  </si>
  <si>
    <t>Rozvoj a obnova materiálně-technické základny systému řízení MV</t>
  </si>
  <si>
    <t>Rozvoj a obnova materiálně-technické základny školství, vzdělávání a tělovýchovy</t>
  </si>
  <si>
    <t>Rozvoj a obnova materiálně-technické základny státních archivů</t>
  </si>
  <si>
    <t>Rozvoj a obnova materiálně-technické základny Policie ČR</t>
  </si>
  <si>
    <t xml:space="preserve">Rozvoj a obnova materiálně-technické základny hasičského záchranného sboru </t>
  </si>
  <si>
    <t>Rozvoj a obnova systému vládního utajeného spojení</t>
  </si>
  <si>
    <t xml:space="preserve">Výstavba informačních a komunikačních systémů a sítí MV </t>
  </si>
  <si>
    <t>Celkem za všechny programy</t>
  </si>
  <si>
    <t>Vypracoval : Štěpánek, tel. 974 849 205</t>
  </si>
  <si>
    <t>114040</t>
  </si>
  <si>
    <t>114050</t>
  </si>
  <si>
    <t>114060</t>
  </si>
  <si>
    <t>114070</t>
  </si>
  <si>
    <t>214510</t>
  </si>
  <si>
    <t>214910</t>
  </si>
  <si>
    <t>Rozvoj a obnova mat. tech. základny organizací služeb resortu MV</t>
  </si>
  <si>
    <t>Podpora prevence kriminality</t>
  </si>
  <si>
    <t>Podpora mezinárodní spolupráce a aktivní zapojení do formulování azylové a migrační politiky v rámci EU</t>
  </si>
  <si>
    <t>Programy spolufinancováné z rozpočtu EU - IOP a OP LZZ</t>
  </si>
  <si>
    <t>e-Government</t>
  </si>
  <si>
    <t xml:space="preserve">Výstavba informačních a komunikačních systémů a sítí resortu MV </t>
  </si>
  <si>
    <t xml:space="preserve">              Investiční transfery obcím v rámci 
              souhrnného dotačního vztahu</t>
  </si>
  <si>
    <t xml:space="preserve">              Investiční transfery krajům v rámci 
              souhrnného dotačního vztahu</t>
  </si>
  <si>
    <t xml:space="preserve">              Investiční transfery regionálním radám</t>
  </si>
  <si>
    <t xml:space="preserve">              Ostatní investiční transfery veřejným 
              rozpočtům územní úrovně   </t>
  </si>
  <si>
    <t xml:space="preserve"> Investiční transfery příspěvkovým organizacím   </t>
  </si>
  <si>
    <t xml:space="preserve"> Investiční převody vlastním fondům  </t>
  </si>
  <si>
    <t xml:space="preserve"> Investiční transfery obyvatelstvu</t>
  </si>
  <si>
    <t xml:space="preserve"> Investiční transfery do zahraniční</t>
  </si>
  <si>
    <t xml:space="preserve"> Investiční transfery</t>
  </si>
  <si>
    <t xml:space="preserve"> Investiční půjčené prostředky podnikatelským subjektům   </t>
  </si>
  <si>
    <t xml:space="preserve"> Investiční půjčené prostředky neziskovým 
 a podobným organizacím   </t>
  </si>
  <si>
    <r>
      <t xml:space="preserve"> Investiční půjčené prostředky veřejným rozpočtům 
 </t>
    </r>
    <r>
      <rPr>
        <b/>
        <sz val="8"/>
        <rFont val="Arial CE"/>
        <family val="2"/>
      </rPr>
      <t>ústřední úrovně</t>
    </r>
    <r>
      <rPr>
        <sz val="8"/>
        <rFont val="Arial CE"/>
        <family val="2"/>
      </rPr>
      <t xml:space="preserve">  </t>
    </r>
  </si>
  <si>
    <r>
      <t xml:space="preserve"> Investiční půjčené prostředky veřejným rozpočtům 
 </t>
    </r>
    <r>
      <rPr>
        <b/>
        <sz val="8"/>
        <rFont val="Arial CE"/>
        <family val="2"/>
      </rPr>
      <t>územní úrovně</t>
    </r>
    <r>
      <rPr>
        <sz val="8"/>
        <rFont val="Arial CE"/>
        <family val="2"/>
      </rPr>
      <t xml:space="preserve"> </t>
    </r>
  </si>
  <si>
    <t xml:space="preserve"> Investiční půjčené prostředky příspěvkovým  
 a podobným organizacím   </t>
  </si>
  <si>
    <t xml:space="preserve"> Investiční půjčené prostředky obyvatelstvu   </t>
  </si>
  <si>
    <t xml:space="preserve"> Investiční půjčené prostředky do zahraničí  </t>
  </si>
  <si>
    <t xml:space="preserve"> Investiční půjčené prostředky </t>
  </si>
  <si>
    <r>
      <t xml:space="preserve"> Investiční převody Národnímu fondu na spolufinancování  
 </t>
    </r>
    <r>
      <rPr>
        <b/>
        <sz val="8"/>
        <rFont val="Arial CE"/>
        <family val="2"/>
      </rPr>
      <t>programu PHARE</t>
    </r>
  </si>
  <si>
    <r>
      <t xml:space="preserve"> Investiční převody Národnímu fondu na spolufinancování 
 </t>
    </r>
    <r>
      <rPr>
        <b/>
        <sz val="8"/>
        <rFont val="Arial CE"/>
        <family val="2"/>
      </rPr>
      <t xml:space="preserve">programu ISPA </t>
    </r>
  </si>
  <si>
    <r>
      <t xml:space="preserve"> Investiční převody Národnímu fondu na spolufinancování 
 </t>
    </r>
    <r>
      <rPr>
        <b/>
        <sz val="8"/>
        <rFont val="Arial CE"/>
        <family val="2"/>
      </rPr>
      <t>programu SAPARD</t>
    </r>
  </si>
  <si>
    <r>
      <t xml:space="preserve"> Investiční převody Národnímu fondu na spolufinancování 
 </t>
    </r>
    <r>
      <rPr>
        <b/>
        <sz val="8"/>
        <rFont val="Arial CE"/>
        <family val="2"/>
      </rPr>
      <t>komunitárních programů</t>
    </r>
    <r>
      <rPr>
        <sz val="8"/>
        <rFont val="Arial CE"/>
        <family val="2"/>
      </rPr>
      <t xml:space="preserve">  </t>
    </r>
  </si>
  <si>
    <t xml:space="preserve"> Investiční převody Národnímu fondu na spolufinancování 
 ostatních programů Evropských společenství a ČR   </t>
  </si>
  <si>
    <t xml:space="preserve"> Investiční převody Národnímu fondu na spolufinancování 
 související s poskytnutím pomoci ČR ze zahraničí  </t>
  </si>
  <si>
    <t xml:space="preserve"> Ostaní investiční převody do Národního fondu   </t>
  </si>
  <si>
    <t xml:space="preserve"> Investiční převody Národnímu fondu  </t>
  </si>
  <si>
    <t xml:space="preserve"> Ostatní kapitálové výdaje</t>
  </si>
  <si>
    <t xml:space="preserve"> KAPITÁLOVÉ VÝDAJE CELKEM</t>
  </si>
  <si>
    <t xml:space="preserve"> VÝDAJE STÁTNÍHO ROZPOČTU CELKEM</t>
  </si>
  <si>
    <t xml:space="preserve">  Rozdíl příjmů a výdajů státního rozpočtu</t>
  </si>
  <si>
    <t xml:space="preserve"> FINANCOVÁNÍ</t>
  </si>
  <si>
    <t xml:space="preserve"> Krátkodobé vydané dluhopisy</t>
  </si>
  <si>
    <t xml:space="preserve"> Uhrazené splátky krátkodobých vydaných dluhopisů</t>
  </si>
  <si>
    <t xml:space="preserve"> Změna stavu krátkodobých prostředků
 na bankovních účtech</t>
  </si>
  <si>
    <t xml:space="preserve"> Krátkodobé financování   </t>
  </si>
  <si>
    <t xml:space="preserve"> Dlouhodobé vydané dluhopisy</t>
  </si>
  <si>
    <t xml:space="preserve"> Uhrazené splátky dlouhodobých vydaných dluhopisů</t>
  </si>
  <si>
    <t xml:space="preserve"> Dlouhodobé financování   </t>
  </si>
  <si>
    <t xml:space="preserve"> Financování z tuzemska celkem</t>
  </si>
  <si>
    <t xml:space="preserve"> Dlouhodobé přijaté půjčené prostředky    </t>
  </si>
  <si>
    <t xml:space="preserve"> Uhrazené splátky dlouhodobých přijatých půjčených
 prostředků</t>
  </si>
  <si>
    <t xml:space="preserve"> Dlouhodobé financování  </t>
  </si>
  <si>
    <t xml:space="preserve"> Financování ze zahraničí celkem   </t>
  </si>
  <si>
    <t xml:space="preserve"> Opravné položky k peněžním operacím</t>
  </si>
  <si>
    <t xml:space="preserve"> FINANCOVÁNÍ CELKEM</t>
  </si>
  <si>
    <t xml:space="preserve"> Kontrola - rozdíl salda SR a financování</t>
  </si>
  <si>
    <t>*) Příjmy z pojistného na SZ a příspěvek na politiku zaměstnanosti se vykazují v podrobnějším členění položek</t>
  </si>
  <si>
    <t xml:space="preserve">    na PSP 161 a 162 rozp. skladby</t>
  </si>
  <si>
    <r>
      <t xml:space="preserve"> **) Poznámka:</t>
    </r>
    <r>
      <rPr>
        <sz val="10"/>
        <rFont val="Arial CE"/>
        <family val="0"/>
      </rPr>
      <t xml:space="preserve"> Položky 1119, 1129, 1219, 1409 a 1529 (příjmy ze staré daňové soustavy) zahrnuty </t>
    </r>
  </si>
  <si>
    <t xml:space="preserve">                         v PSP 170 Ostatní daňové příjmy</t>
  </si>
  <si>
    <r>
      <t xml:space="preserve">                        </t>
    </r>
    <r>
      <rPr>
        <sz val="10"/>
        <rFont val="Arial CE"/>
        <family val="2"/>
      </rPr>
      <t xml:space="preserve"> položky 1122 a 1123 jsou příjmem územních samosprávných celků</t>
    </r>
  </si>
  <si>
    <t>***) týká se kap. Operace státních finančních aktiv (od původců radioaktivních odpadů - příjem jaderného účtu)</t>
  </si>
  <si>
    <r>
      <t xml:space="preserve">Kapitola: </t>
    </r>
    <r>
      <rPr>
        <b/>
        <sz val="11"/>
        <rFont val="Arial CE"/>
        <family val="2"/>
      </rPr>
      <t>314  Ministerstvo vnitra</t>
    </r>
  </si>
  <si>
    <t xml:space="preserve">
Ukazatele</t>
  </si>
  <si>
    <t>ř.</t>
  </si>
  <si>
    <t>Schválený rozpočet</t>
  </si>
  <si>
    <t>Rozpočet 
po změnách</t>
  </si>
  <si>
    <t>Výsledek od
počátku roku</t>
  </si>
  <si>
    <t>Plnění
v %</t>
  </si>
  <si>
    <t>3 : 2</t>
  </si>
  <si>
    <t>Souhrnné ukazatele</t>
  </si>
  <si>
    <t xml:space="preserve"> Příjmy celkem </t>
  </si>
  <si>
    <t>0010</t>
  </si>
  <si>
    <t>Výdaje celkem</t>
  </si>
  <si>
    <t>0020</t>
  </si>
  <si>
    <t>Specifické ukazatele - příjmy</t>
  </si>
  <si>
    <t xml:space="preserve">Příjmy z pojistného na sociální zabezpečení
 a příspěvku na státní politiku zaměstnanosti                                                </t>
  </si>
  <si>
    <t>1401</t>
  </si>
  <si>
    <t xml:space="preserve">    v tom: 
      pojistné na důchodové pojištění</t>
  </si>
  <si>
    <t>1402</t>
  </si>
  <si>
    <t xml:space="preserve">      pojistné na nemocenské pojištění a
      příspěvek na státní politiku zaměstnanosti</t>
  </si>
  <si>
    <t>1403</t>
  </si>
  <si>
    <t xml:space="preserve"> Nedaňové příjmy, kapitálové příjmy
 a přijaté transfery celkem </t>
  </si>
  <si>
    <t>1404</t>
  </si>
  <si>
    <t xml:space="preserve">  v tom: 
   příjmy z rozpočtu Evropské unie bez SZP -
   programovací období 2004 až 2006 celkem</t>
  </si>
  <si>
    <t>1405</t>
  </si>
  <si>
    <t xml:space="preserve">  příjmy z rozpočtu Evropské unie bez SZP -
   programovací období  2007 až 2013 celkem</t>
  </si>
  <si>
    <t>1406</t>
  </si>
  <si>
    <t xml:space="preserve">  příjmy z prostředků ostatních zahraničních
   programů </t>
  </si>
  <si>
    <t>1407</t>
  </si>
  <si>
    <t xml:space="preserve">  ostatní nedaňové příjmy, kapitálové příjmy 
   a přijaté transfery celkem</t>
  </si>
  <si>
    <t>1408</t>
  </si>
  <si>
    <t>Specifické ukazatele - výdaje</t>
  </si>
  <si>
    <t xml:space="preserve">Výdaje Policie ČR </t>
  </si>
  <si>
    <t>1409</t>
  </si>
  <si>
    <t>Výdaje Hasičského záchranného sboru ČR</t>
  </si>
  <si>
    <t>1410</t>
  </si>
  <si>
    <t>Výdaje ústředního orgánu</t>
  </si>
  <si>
    <t>1411</t>
  </si>
  <si>
    <t xml:space="preserve">Výdaje resortního policejního školství
 a Muzea Policie ČR </t>
  </si>
  <si>
    <t>1412</t>
  </si>
  <si>
    <t xml:space="preserve">Výdaje archivnictví </t>
  </si>
  <si>
    <t>1413</t>
  </si>
  <si>
    <t>Výdaje Správy uprchlických zařízení MV</t>
  </si>
  <si>
    <t>1414</t>
  </si>
  <si>
    <t>Výdaje na státní příspěvkové organizace</t>
  </si>
  <si>
    <t>1415</t>
  </si>
  <si>
    <t>Výdaje spojené s výkonem předsednictví 
 ČR v Radě Evropské unie</t>
  </si>
  <si>
    <t>1416</t>
  </si>
  <si>
    <t>Dávky důchodového pojištění</t>
  </si>
  <si>
    <t>1417</t>
  </si>
  <si>
    <t>Ostatní sociální dávky</t>
  </si>
  <si>
    <t>1418</t>
  </si>
  <si>
    <t>Výdaje na sportovní reprezentaci</t>
  </si>
  <si>
    <t>1419</t>
  </si>
  <si>
    <t>Průřezové ukazatele</t>
  </si>
  <si>
    <t>Platy zaměstnanců a ostatní
 platby za provedenou práci</t>
  </si>
  <si>
    <t>1420</t>
  </si>
  <si>
    <r>
      <t xml:space="preserve"> Povinné pojistné placené 
 zaměstnavatelem </t>
    </r>
    <r>
      <rPr>
        <vertAlign val="superscript"/>
        <sz val="10"/>
        <rFont val="Arial CE"/>
        <family val="2"/>
      </rPr>
      <t>1)</t>
    </r>
  </si>
  <si>
    <t>1421</t>
  </si>
  <si>
    <t>Převod fondu kulturních 
 a sociálních potřeb</t>
  </si>
  <si>
    <t>1422</t>
  </si>
  <si>
    <t xml:space="preserve"> Platy zaměstnanců v pracovním poměru </t>
  </si>
  <si>
    <t>1423</t>
  </si>
  <si>
    <t>Skutečné plnění bez převodů do RF</t>
  </si>
  <si>
    <t>Platy zaměstnanců ozbrojených sborů
 a složek ve služebním poměru</t>
  </si>
  <si>
    <t>1424</t>
  </si>
  <si>
    <t xml:space="preserve">    v tom: Policie ČR</t>
  </si>
  <si>
    <t>1425</t>
  </si>
  <si>
    <t xml:space="preserve">              Hasičský záchranný sbor ČR</t>
  </si>
  <si>
    <t>1426</t>
  </si>
  <si>
    <r>
      <t xml:space="preserve"> Výdaje na výzkum a vývoj včetně programů
 spolufinancovaných z prostředků 
 zahraničních programů </t>
    </r>
    <r>
      <rPr>
        <vertAlign val="superscript"/>
        <sz val="10"/>
        <rFont val="Arial CE"/>
        <family val="2"/>
      </rPr>
      <t>2)</t>
    </r>
  </si>
  <si>
    <t>1427</t>
  </si>
  <si>
    <t xml:space="preserve"> v tom: ze státního rozpočtu celkem</t>
  </si>
  <si>
    <t>1428</t>
  </si>
  <si>
    <r>
      <t xml:space="preserve">            v tom: institucionální výdaje celkem </t>
    </r>
    <r>
      <rPr>
        <vertAlign val="superscript"/>
        <sz val="10"/>
        <rFont val="Arial CE"/>
        <family val="2"/>
      </rPr>
      <t>3)</t>
    </r>
  </si>
  <si>
    <t>1429</t>
  </si>
  <si>
    <r>
      <t xml:space="preserve">                      účelové výdaje celkem </t>
    </r>
    <r>
      <rPr>
        <vertAlign val="superscript"/>
        <sz val="10"/>
        <rFont val="Arial CE"/>
        <family val="2"/>
      </rPr>
      <t>3)</t>
    </r>
  </si>
  <si>
    <t>1430</t>
  </si>
  <si>
    <r>
      <t xml:space="preserve">           kryté příjmem z prostředků 
           zahraničních programů </t>
    </r>
    <r>
      <rPr>
        <vertAlign val="superscript"/>
        <sz val="10"/>
        <rFont val="Arial CE"/>
        <family val="2"/>
      </rPr>
      <t>2)</t>
    </r>
  </si>
  <si>
    <t>1431</t>
  </si>
  <si>
    <r>
      <t xml:space="preserve"> Národní program výzkumu </t>
    </r>
    <r>
      <rPr>
        <vertAlign val="superscript"/>
        <sz val="10"/>
        <color indexed="8"/>
        <rFont val="Arial CE"/>
        <family val="2"/>
      </rPr>
      <t>4)</t>
    </r>
    <r>
      <rPr>
        <sz val="10"/>
        <color indexed="8"/>
        <rFont val="Arial CE"/>
        <family val="2"/>
      </rPr>
      <t xml:space="preserve"> </t>
    </r>
  </si>
  <si>
    <t>1432</t>
  </si>
  <si>
    <r>
      <t xml:space="preserve"> Programy v působnosti poskytovatelů </t>
    </r>
    <r>
      <rPr>
        <vertAlign val="superscript"/>
        <sz val="10"/>
        <color indexed="8"/>
        <rFont val="Arial CE"/>
        <family val="2"/>
      </rPr>
      <t>4)</t>
    </r>
  </si>
  <si>
    <t>1433</t>
  </si>
  <si>
    <r>
      <t xml:space="preserve"> Veřejné zakázky </t>
    </r>
    <r>
      <rPr>
        <vertAlign val="superscript"/>
        <sz val="10"/>
        <color indexed="8"/>
        <rFont val="Arial CE"/>
        <family val="2"/>
      </rPr>
      <t>4)</t>
    </r>
  </si>
  <si>
    <t>1434</t>
  </si>
  <si>
    <r>
      <t xml:space="preserve"> Specifický výzkum na vysokých školách </t>
    </r>
    <r>
      <rPr>
        <vertAlign val="superscript"/>
        <sz val="10"/>
        <color indexed="8"/>
        <rFont val="Arial CE"/>
        <family val="2"/>
      </rPr>
      <t>4)</t>
    </r>
  </si>
  <si>
    <t>1435</t>
  </si>
  <si>
    <r>
      <t xml:space="preserve"> Mezinárodní spolupráce 
  ve výzkumu a vývoji </t>
    </r>
    <r>
      <rPr>
        <vertAlign val="superscript"/>
        <sz val="10"/>
        <color indexed="8"/>
        <rFont val="Arial CE"/>
        <family val="2"/>
      </rPr>
      <t>4)</t>
    </r>
  </si>
  <si>
    <t>1436</t>
  </si>
  <si>
    <t xml:space="preserve">kryté příjmy ze zahraničních programů   ( = C.1.b.) </t>
  </si>
  <si>
    <t>Vypracoval: Ing. Bočanová, tel. 974 849 815</t>
  </si>
  <si>
    <t>Výdaje na mezinárodní konference</t>
  </si>
  <si>
    <t>1437</t>
  </si>
  <si>
    <t>Konference o boji  proti teroristickým 
 útokům a trestným činům páchaným
 s použitím výbušnin</t>
  </si>
  <si>
    <t>1438</t>
  </si>
  <si>
    <t>Zahraniční rozvojová spolupráce</t>
  </si>
  <si>
    <t>1439</t>
  </si>
  <si>
    <t>Program sociální prevence
 a prevence kriminality</t>
  </si>
  <si>
    <t>1440</t>
  </si>
  <si>
    <t>Jihočeský kraj</t>
  </si>
  <si>
    <t>č. 409/2008</t>
  </si>
  <si>
    <t>Prevence kriminality</t>
  </si>
  <si>
    <t>Jihomoravský kraj</t>
  </si>
  <si>
    <t>Karlovarský kraj</t>
  </si>
  <si>
    <t>Královéhradecký kraj</t>
  </si>
  <si>
    <t>Liberecký kraj</t>
  </si>
  <si>
    <t>Moravskoslezský kraj</t>
  </si>
  <si>
    <t>Olomoucký kraj</t>
  </si>
  <si>
    <t>Pardubický kraj</t>
  </si>
  <si>
    <t>Plzeňský kraj</t>
  </si>
  <si>
    <t>Středočeský kraj</t>
  </si>
  <si>
    <t>Ústecký kraj</t>
  </si>
  <si>
    <t>Vysočina</t>
  </si>
  <si>
    <t>Zlínský kraj</t>
  </si>
  <si>
    <t xml:space="preserve">celkem - rozepsáno </t>
  </si>
  <si>
    <t>nerozepsáno</t>
  </si>
  <si>
    <t>Výdaje jednotek sborů dobrovolných hasičů obcí</t>
  </si>
  <si>
    <t>Hlavní město Praha</t>
  </si>
  <si>
    <t>543/2008</t>
  </si>
  <si>
    <t>Zajištění bydlení azylantů  (dotace dle § 69 zákona č. 325/1999 Sb.)</t>
  </si>
  <si>
    <t>Město Duchcov</t>
  </si>
  <si>
    <t>Město Frýdlant</t>
  </si>
  <si>
    <t>Město Jaroměř</t>
  </si>
  <si>
    <t>Město Javorník</t>
  </si>
  <si>
    <t>Město Stráž pod Ralskem</t>
  </si>
  <si>
    <t>Městská část Praha 19</t>
  </si>
  <si>
    <t>Městská část Praha - Ďáblice</t>
  </si>
  <si>
    <t>Městská část Praha 4</t>
  </si>
  <si>
    <t>Obec Hoštka</t>
  </si>
  <si>
    <t>Obec Hředle</t>
  </si>
  <si>
    <t>Obec Jedomělice</t>
  </si>
  <si>
    <t>Obec Merklín</t>
  </si>
  <si>
    <t>Obec Morkovice - Slížany</t>
  </si>
  <si>
    <t>Obec Neuměřice</t>
  </si>
  <si>
    <t>Statutární město Brno</t>
  </si>
  <si>
    <t>Statutární město Brno, městská část Brno - střed</t>
  </si>
  <si>
    <t>Statutární město Brno, městská část část Brno - Bystrc</t>
  </si>
  <si>
    <t>Statutární město Havířov</t>
  </si>
  <si>
    <t>Statutární město Liberec</t>
  </si>
  <si>
    <t>Statutární město Pardubice</t>
  </si>
  <si>
    <t>Statutární město Plzeň</t>
  </si>
  <si>
    <t>Statutární město Ústí nad Labem</t>
  </si>
  <si>
    <t>66/2008</t>
  </si>
  <si>
    <t>Příspěvek obci  (dotace dle § 84 zákona č. 325/1999 Sb.)</t>
  </si>
  <si>
    <t>Město Kostelec nad Orlicí</t>
  </si>
  <si>
    <t>Městský obvod Ústí n.Labem-město</t>
  </si>
  <si>
    <t>Obec Velké Přílepy</t>
  </si>
  <si>
    <t>Obec Vyšní Lhoty</t>
  </si>
  <si>
    <t>Obec Zastávka</t>
  </si>
  <si>
    <t>Město Benešov</t>
  </si>
  <si>
    <t>Město Bílina</t>
  </si>
  <si>
    <t>MĚSTO BROUMOV</t>
  </si>
  <si>
    <t>MĚSTO BŘECLAV</t>
  </si>
  <si>
    <t>MĚSTO ČESKÁ LÍPA</t>
  </si>
  <si>
    <t>Město Česká Třebová</t>
  </si>
  <si>
    <t>Město Český Těšín</t>
  </si>
  <si>
    <t>Město Frýdlant n.O.</t>
  </si>
  <si>
    <t>Město Hluboká nad Vltavou</t>
  </si>
  <si>
    <t>Město HODONÍN</t>
  </si>
  <si>
    <t>Město Cheb</t>
  </si>
  <si>
    <t>Město Chrudim</t>
  </si>
  <si>
    <t>MĚSTO JABLONEC NAD NISOU</t>
  </si>
  <si>
    <t>Město Jeseník</t>
  </si>
  <si>
    <t>MĚSTO KADAŇ</t>
  </si>
  <si>
    <t>Město Karlovy Vary</t>
  </si>
  <si>
    <t>Město Kolín</t>
  </si>
  <si>
    <t>Město Kopřivnice</t>
  </si>
  <si>
    <t>Město Kralupy nad Vltavou</t>
  </si>
  <si>
    <t>Město Krnov</t>
  </si>
  <si>
    <t>MĚSTO KROMĚŘÍŽ</t>
  </si>
  <si>
    <t>MĚSTO LITVÍNOV</t>
  </si>
  <si>
    <t>Město Louny</t>
  </si>
  <si>
    <t>Město Lovosice</t>
  </si>
  <si>
    <t>Město Mělník</t>
  </si>
  <si>
    <t>Město Nový Bydžov</t>
  </si>
  <si>
    <t>Město Nový Jičín</t>
  </si>
  <si>
    <t>Město Orlová</t>
  </si>
  <si>
    <t>Město Písek</t>
  </si>
  <si>
    <t>MĚSTO POHOŘELICE</t>
  </si>
  <si>
    <t>MĚSTO PROSTĚJOV</t>
  </si>
  <si>
    <t>Město Příbram</t>
  </si>
  <si>
    <t>Město Rosice</t>
  </si>
  <si>
    <t>Město Rumburk</t>
  </si>
  <si>
    <t>Město Říčany</t>
  </si>
  <si>
    <t>Město Slaný</t>
  </si>
  <si>
    <t>Město Šumperk</t>
  </si>
  <si>
    <t>Město Tábor</t>
  </si>
  <si>
    <t>Město Tišnov</t>
  </si>
  <si>
    <t>MĚSTO TŘEBÍČ</t>
  </si>
  <si>
    <t>Město Třinec</t>
  </si>
  <si>
    <t>MĚSTO UHERSKÉ HRADIŠTĚ</t>
  </si>
  <si>
    <t>Město Uničov</t>
  </si>
  <si>
    <t>Město Valašské Meziříčí</t>
  </si>
  <si>
    <t>MĚSTO VELKÉ MEZIŘÍČÍ</t>
  </si>
  <si>
    <t>MĚSTO VÍTKOV</t>
  </si>
  <si>
    <t>Město Vsetín</t>
  </si>
  <si>
    <t>Město Znojmo</t>
  </si>
  <si>
    <t>Město Žatec</t>
  </si>
  <si>
    <t>Statutární město České Budějovice</t>
  </si>
  <si>
    <t>STATUTÁRNÍ MĚSTO DĚČÍN</t>
  </si>
  <si>
    <t>Statutární město Frýdek-Místek</t>
  </si>
  <si>
    <t>Statutární město Hradec Králové</t>
  </si>
  <si>
    <t>STATUTÁRNÍ MĚSTO CHOMUTOV</t>
  </si>
  <si>
    <t>STATUTÁRNÍ MĚSTO KARVINÁ</t>
  </si>
  <si>
    <t>Statutární město Kladno</t>
  </si>
  <si>
    <t>STATUTÁRNÍ MĚSTO LIBEREC</t>
  </si>
  <si>
    <t>Statutární město Mladá Boleslav</t>
  </si>
  <si>
    <t>Statutární město Olomouc</t>
  </si>
  <si>
    <t>Statutární město Opava</t>
  </si>
  <si>
    <t>Statutární město Ostrava</t>
  </si>
  <si>
    <t>Statutární město Přerov</t>
  </si>
  <si>
    <t>Statutární město Zlín</t>
  </si>
  <si>
    <t>259/2008</t>
  </si>
  <si>
    <t xml:space="preserve">Koncepce integrace cizinců </t>
  </si>
  <si>
    <t>Evropský uprchlický fond</t>
  </si>
  <si>
    <t>Město Abertamy</t>
  </si>
  <si>
    <t>Czech POINT, zřízení kontaktního místa</t>
  </si>
  <si>
    <t>Město Hostouň</t>
  </si>
  <si>
    <t>Město Chyše</t>
  </si>
  <si>
    <t>Město Krásno</t>
  </si>
  <si>
    <t>Město Loučná pod Klínovcem</t>
  </si>
  <si>
    <t>MĚSTO LUČANY NAD NISOU</t>
  </si>
  <si>
    <t>Město Nové Sedlo</t>
  </si>
  <si>
    <t>Město Pilníkov</t>
  </si>
  <si>
    <t>Město Přebuz</t>
  </si>
  <si>
    <t>MĚSTO PYŠELY</t>
  </si>
  <si>
    <t>C E L K E M</t>
  </si>
  <si>
    <t>Integrované bezpečnostní centrum Moravskoslezského kraje</t>
  </si>
  <si>
    <t>Vypracoval: Štěpánek, tel. 974 849 205</t>
  </si>
  <si>
    <t>Kontroloval: Ing. Šolta, tel. 974 849 818</t>
  </si>
  <si>
    <t>Č. usnesení</t>
  </si>
  <si>
    <t>vlády a titul</t>
  </si>
  <si>
    <t>Nerozepsaná částka</t>
  </si>
  <si>
    <t>UV č.1150/2007</t>
  </si>
  <si>
    <t>Prevence kriminality na místní úrovni</t>
  </si>
  <si>
    <t>Město Blansko</t>
  </si>
  <si>
    <t>Město Bohumín</t>
  </si>
  <si>
    <t>Město Bochov</t>
  </si>
  <si>
    <t>Město Broumov</t>
  </si>
  <si>
    <t>Město Dobříš</t>
  </si>
  <si>
    <t>Město Frenštát pod Radhoštěm</t>
  </si>
  <si>
    <t>Město Frýdlant nad Ostravicí</t>
  </si>
  <si>
    <t>Město Habartov</t>
  </si>
  <si>
    <t>Město Havlíčkův Brod</t>
  </si>
  <si>
    <t>Město Hlučín</t>
  </si>
  <si>
    <t>Město Holešov</t>
  </si>
  <si>
    <t>Město Hranice</t>
  </si>
  <si>
    <t>Město Hustopeče</t>
  </si>
  <si>
    <t>Město Jablonec nad Nisou</t>
  </si>
  <si>
    <t>Město Jilemnice</t>
  </si>
  <si>
    <t>Město Karolinka</t>
  </si>
  <si>
    <t>Město Kodaň</t>
  </si>
  <si>
    <t>Město Kroměříž</t>
  </si>
  <si>
    <t>Město Kuřim</t>
  </si>
  <si>
    <t>Město Kutná Hora</t>
  </si>
  <si>
    <t>Město Lanškroun</t>
  </si>
  <si>
    <t>Město Litomyšl</t>
  </si>
  <si>
    <t>Město Litovel</t>
  </si>
  <si>
    <t>Město Milevsko</t>
  </si>
  <si>
    <t>Město Moravské Budějovice</t>
  </si>
  <si>
    <t>Město Pelhřimov</t>
  </si>
  <si>
    <t>Město Prostějov</t>
  </si>
  <si>
    <t>Město Přerov</t>
  </si>
  <si>
    <t>Město Roudnice nad Labem</t>
  </si>
  <si>
    <t>Město Rýmařov</t>
  </si>
  <si>
    <t>Město Sezimovo Ústí</t>
  </si>
  <si>
    <t>Město Slavičín</t>
  </si>
  <si>
    <t>Město Smiřice</t>
  </si>
  <si>
    <t>Město Soběslav</t>
  </si>
  <si>
    <t>Město Sokolov</t>
  </si>
  <si>
    <t>Město Šlapanice</t>
  </si>
  <si>
    <t>Město Šternberk</t>
  </si>
  <si>
    <t>Město Tanvald</t>
  </si>
  <si>
    <t>Město Třebíč</t>
  </si>
  <si>
    <t>Město Uherské Hradiště</t>
  </si>
  <si>
    <t>Město Uherský Ostroh</t>
  </si>
  <si>
    <t>Město Velké Meziříčí</t>
  </si>
  <si>
    <t>Město Vítkov</t>
  </si>
  <si>
    <t>Město Žďár nad Sázavou</t>
  </si>
  <si>
    <t>Městská část Praha 1</t>
  </si>
  <si>
    <t>Městská část Praha 17</t>
  </si>
  <si>
    <t>Městská část Praha 2</t>
  </si>
  <si>
    <t>Městská část Praha 6</t>
  </si>
  <si>
    <t>Statutární město Děčín</t>
  </si>
  <si>
    <t>Statutární město Chomutov</t>
  </si>
  <si>
    <t>Statutární město Jihlava</t>
  </si>
  <si>
    <t>Úřad  městské části Praha 4</t>
  </si>
  <si>
    <t>Azylová problematika (Evropský uprchlický fond) - Skatepark – II. Etapa</t>
  </si>
  <si>
    <t>Dotace v oblasti PO , CO a IZS</t>
  </si>
  <si>
    <t>Reprodukce majetku jednotek požární ochrany-cisternová automobilová stříkačka</t>
  </si>
  <si>
    <t>Město Bor</t>
  </si>
  <si>
    <t>Civilní ochrana-komunikační prostředí s obyvatelstvem</t>
  </si>
  <si>
    <t>Město Březová</t>
  </si>
  <si>
    <t>Město Bystřice nad Pernštejnem</t>
  </si>
  <si>
    <t>Město Bystřice pod Hostýnem</t>
  </si>
  <si>
    <t>Město Černošín</t>
  </si>
  <si>
    <t>Město Hluk</t>
  </si>
  <si>
    <t>Město Horní Slavkov</t>
  </si>
  <si>
    <t>poslanecká iniciativa</t>
  </si>
  <si>
    <t>Rekonstrukce hasičské zbrojnice</t>
  </si>
  <si>
    <t>Město Hrádek</t>
  </si>
  <si>
    <t>Město Chodov</t>
  </si>
  <si>
    <t>Město Chrast</t>
  </si>
  <si>
    <t>Město Jablonné nad Orlicí</t>
  </si>
  <si>
    <t>Město Janovice nad Úhlavou</t>
  </si>
  <si>
    <t>Město Jirkov</t>
  </si>
  <si>
    <t>Město Kasejovice</t>
  </si>
  <si>
    <t>Město Klobouky u Brna</t>
  </si>
  <si>
    <t>Město Lomnice nad Popelkou</t>
  </si>
  <si>
    <t>Město Luby</t>
  </si>
  <si>
    <t>Město Mirošov</t>
  </si>
  <si>
    <t>Město Moravský Beroun</t>
  </si>
  <si>
    <t>Město Mýto</t>
  </si>
  <si>
    <t>Město Ostrov</t>
  </si>
  <si>
    <t>Město Polička</t>
  </si>
  <si>
    <t>Město Rožmitál pod Třemšínem</t>
  </si>
  <si>
    <t>Město Seč</t>
  </si>
  <si>
    <t>Město Slušovice</t>
  </si>
  <si>
    <t>Město Spálené Poříčí</t>
  </si>
  <si>
    <t>Město Staňkov</t>
  </si>
  <si>
    <t>Město Strážov</t>
  </si>
  <si>
    <t>Město Újezd u Brna</t>
  </si>
  <si>
    <t>Město Vodňany</t>
  </si>
  <si>
    <t>Město Vratimov</t>
  </si>
  <si>
    <t>Město Židlochovice</t>
  </si>
  <si>
    <t>Městys Ledenice</t>
  </si>
  <si>
    <t>Městys Lhenice</t>
  </si>
  <si>
    <t>Městys Ostrov nad Oslavou</t>
  </si>
  <si>
    <t>Obec Krumvíř</t>
  </si>
  <si>
    <t>Obec Lišný</t>
  </si>
  <si>
    <t>Obec Lubenec</t>
  </si>
  <si>
    <t>Obec Obrnice</t>
  </si>
  <si>
    <t>Obec Pernink</t>
  </si>
  <si>
    <t>Obec Prachovice</t>
  </si>
  <si>
    <t>Obec Pražmo</t>
  </si>
  <si>
    <t>Obec Strašice</t>
  </si>
  <si>
    <t>Obec Těrlicko</t>
  </si>
  <si>
    <t>Statutární město Brno, MČ Brno-Chrlice</t>
  </si>
  <si>
    <t>Statutární město Brno, MČ Brno-sever</t>
  </si>
  <si>
    <t>Statutární město Brno, MČ Brno-Židenice</t>
  </si>
  <si>
    <t>Statutární město Brno, MČ Maloměřice a Obřany</t>
  </si>
  <si>
    <t>Statutární město Brno, Městská část Brno-Komín</t>
  </si>
  <si>
    <t>CELKEM</t>
  </si>
  <si>
    <t>Vypracoval: Štěpánek, tel.: 974849205</t>
  </si>
  <si>
    <t>Kontroloval: Ing. Šolta, 974849818</t>
  </si>
  <si>
    <t>Datum: 18.2.2009</t>
  </si>
  <si>
    <t>MĚSTO RALSKO</t>
  </si>
  <si>
    <t>Město Rejštejn</t>
  </si>
  <si>
    <t>Město Stárkov</t>
  </si>
  <si>
    <t>MĚSTSKÁ ČÁST PRAHA - BĚCHOVICE</t>
  </si>
  <si>
    <t>MĚSTSKÁ ČÁST PRAHA - ČAKOVICE</t>
  </si>
  <si>
    <t>MĚSTSKÁ ČÁST PRAHA - DUBEČ</t>
  </si>
  <si>
    <t>MĚSTSKÁ ČÁST PRAHA - KUNRATICE</t>
  </si>
  <si>
    <t>MĚSTSKÁ ČÁST PRAHA - LYSOLAJE</t>
  </si>
  <si>
    <t>MĚSTSKÁ ČÁST PRAHA - NEBUŠICE</t>
  </si>
  <si>
    <t>MĚSTSKÁ ČÁST PRAHA - PETROVICE</t>
  </si>
  <si>
    <t>MĚSTSKÁ ČÁST PRAHA - ŘEPORYJE</t>
  </si>
  <si>
    <t>MĚSTSKÁ ČÁST PRAHA - SLIVENEC</t>
  </si>
  <si>
    <t>Městská část Praha - Suchdol</t>
  </si>
  <si>
    <t>MĚSTSKÁ ČÁST PRAHA - ŠEBEROV</t>
  </si>
  <si>
    <t>MĚSTSKÁ ČÁST PRAHA - ÚJEZD</t>
  </si>
  <si>
    <t>MĚSTSKÁ ČÁST PRAHA - VELKÁ CHUCHLE</t>
  </si>
  <si>
    <t>MĚSTSKÁ ČÁST PRAHA - VINOŘ</t>
  </si>
  <si>
    <t>MĚSTSKÁ ČÁST PRAHA - ZLIČÍN</t>
  </si>
  <si>
    <t>Městská část Ústí nad Labem - Severní terasa</t>
  </si>
  <si>
    <t>Městská část Ústí nad Labem - Střekov</t>
  </si>
  <si>
    <t>Městys Bojanov</t>
  </si>
  <si>
    <t>Městys Dešenice</t>
  </si>
  <si>
    <t>Městys Křivsoudov</t>
  </si>
  <si>
    <t>Městys Nehvizdy</t>
  </si>
  <si>
    <t>Městys Nosislav</t>
  </si>
  <si>
    <t>Městys Olbramkostel</t>
  </si>
  <si>
    <t>Městys Ostrovačice</t>
  </si>
  <si>
    <t>Městys Pavlíkov</t>
  </si>
  <si>
    <t>Městys Pecka</t>
  </si>
  <si>
    <t>MĚSTYS ROČOV</t>
  </si>
  <si>
    <t>Městys Svojanov</t>
  </si>
  <si>
    <t>Městys Štítary</t>
  </si>
  <si>
    <t>Městys Štoky</t>
  </si>
  <si>
    <t>Městys Tištín</t>
  </si>
  <si>
    <t>Městys Velké Poříčí</t>
  </si>
  <si>
    <t>Městys Vojnův Městec</t>
  </si>
  <si>
    <t>Městys Vraný</t>
  </si>
  <si>
    <t>MĚSTYS ZÁSADA</t>
  </si>
  <si>
    <t>Obec  Jánská</t>
  </si>
  <si>
    <t>Obec  Kněžmost</t>
  </si>
  <si>
    <t>OBEC  MĚDĚNEC</t>
  </si>
  <si>
    <t>OBEC  MILEŠOV</t>
  </si>
  <si>
    <t>OBEC  NEDRAHOVICE</t>
  </si>
  <si>
    <t>Obec  Poříčí nad Sázavou</t>
  </si>
  <si>
    <t>OBEC  ROSOVICE</t>
  </si>
  <si>
    <t>OBEC  TOCHOVICE</t>
  </si>
  <si>
    <t>Obec Albrechtice nad Orlicí</t>
  </si>
  <si>
    <t>OBEC ALBRECHTIČKY</t>
  </si>
  <si>
    <t>OBEC ALOJZOV</t>
  </si>
  <si>
    <t>Obec Andělská Hora</t>
  </si>
  <si>
    <t>Obec Archlebov</t>
  </si>
  <si>
    <t>Obec Babice</t>
  </si>
  <si>
    <t>Obec Babylon</t>
  </si>
  <si>
    <t>Obec Baška</t>
  </si>
  <si>
    <t>Obec Bašť</t>
  </si>
  <si>
    <t>Obec Batňovice</t>
  </si>
  <si>
    <t>Obec Bečváry</t>
  </si>
  <si>
    <t>Obec Běchary</t>
  </si>
  <si>
    <t>Obec Bělá pod Pradědem</t>
  </si>
  <si>
    <t>Obec Benešov u Semil</t>
  </si>
  <si>
    <t>Obec Beňov</t>
  </si>
  <si>
    <t>Obec Bernartice</t>
  </si>
  <si>
    <t>OBEC BERNARTICE NAD ODROU</t>
  </si>
  <si>
    <t>Obec Běstvina</t>
  </si>
  <si>
    <t>Obec Bezděkov</t>
  </si>
  <si>
    <t>Obec Bezkov</t>
  </si>
  <si>
    <t>OBEC BEZMĚROV</t>
  </si>
  <si>
    <t>Obec Bezuchov</t>
  </si>
  <si>
    <t>Obec Bezvěrov</t>
  </si>
  <si>
    <t>Obec Bílá</t>
  </si>
  <si>
    <t>Obec Bílá Lhota</t>
  </si>
  <si>
    <t>OBEC BÍLÝ KOSTEL NAD NISOU</t>
  </si>
  <si>
    <t>Obec Bílý Potok</t>
  </si>
  <si>
    <t>Obec Biskupice</t>
  </si>
  <si>
    <t>Obec Bitozeves</t>
  </si>
  <si>
    <t>Obec Blatec</t>
  </si>
  <si>
    <t>Obec Blatnice</t>
  </si>
  <si>
    <t>OBEC BLATNIČKA</t>
  </si>
  <si>
    <t>Obec Blažejovice</t>
  </si>
  <si>
    <t>Obec Blažim</t>
  </si>
  <si>
    <t>Obec Blažovice</t>
  </si>
  <si>
    <t>Obec Blešno</t>
  </si>
  <si>
    <t>Obec Blevice</t>
  </si>
  <si>
    <t>Obec Blížejov</t>
  </si>
  <si>
    <t>Obec Bocanovice</t>
  </si>
  <si>
    <t>Obec Bohuslavice</t>
  </si>
  <si>
    <t>Obec Bohuslavice nad Vláří</t>
  </si>
  <si>
    <t>OBEC BOHUSLAVICE U ZLÍNA</t>
  </si>
  <si>
    <t>Obec Bolehošt</t>
  </si>
  <si>
    <t>Přehled o převodech prostředků státního rozpočtu do rezervního fondu a o jejich použití</t>
  </si>
  <si>
    <t>podle § 47 zákona č. 218/2000 Sb., ve znění pozdějších předpisů</t>
  </si>
  <si>
    <t xml:space="preserve">v tis. Kč </t>
  </si>
  <si>
    <t>Ukazatel</t>
  </si>
  <si>
    <t xml:space="preserve">Zůstatek nečerpaných prostředků převedených do RF podle § 47 k 1.1.2008 a snížený o odvod v souvislosti s UV č.683/2008, č. 751/2008 a č.1458/2008 </t>
  </si>
  <si>
    <t>z toho</t>
  </si>
  <si>
    <t>Převod do nároků, finanční  vypořádání projektů, programů</t>
  </si>
  <si>
    <t>Zapojeno do příjmů v roce 2008</t>
  </si>
  <si>
    <t>Použito v  roce 2008</t>
  </si>
  <si>
    <t>5=1-3-4</t>
  </si>
  <si>
    <t>Prostředky státního rozpočtu v RF celkem</t>
  </si>
  <si>
    <t>Prostředky státního rozpočtu určené na financování programů</t>
  </si>
  <si>
    <t>Ostatní</t>
  </si>
  <si>
    <t xml:space="preserve"> prostředky na platy, ostatní platby za provedenou práci a povinné pojistné</t>
  </si>
  <si>
    <t>z toho: prostředky na platy, ostatní platby za provedenou práci a povinné pojistné</t>
  </si>
  <si>
    <t>Z celku:</t>
  </si>
  <si>
    <t>prostředky na programy nebo projekty spolufinancované z rozpočtu Evropské unie</t>
  </si>
  <si>
    <t>prostředky z rozpočtu EU</t>
  </si>
  <si>
    <t>Poznámka</t>
  </si>
  <si>
    <t>Výchozí základna sloupce 1 byla snížena o odvod částky 289 937 tis. Kč v souvislosti s  UV ze dne 2. června 2008 č. 683, o částku 12 994 tis. Kč v souvislosti s UV ze dne 27. června 2008</t>
  </si>
  <si>
    <t>č. 751 a o částku 389 242 tis. Kč v souvislosti s UV ze dne 19. listopadu 2008 č. 1458.</t>
  </si>
  <si>
    <t xml:space="preserve">Údaje ve sloupci 4 zahrnují částku 159 414,56 tis. Kč rozdílu mezi plněním příjmů a čerpáním ve výdajích roku 2008 (nároky) a částku 10 534,13 tis. Kč, která byla určena k finančnímu   </t>
  </si>
  <si>
    <t>vypořádání projektů a programů.</t>
  </si>
  <si>
    <t xml:space="preserve">Použití prostředků rezervního fondu bylo regulováno UV ze dne 9. ledna 2008 č. 32, pro kapitolu MV bylo po projednání s ministrem financí a se souhlasem předsedy vlády schváleno </t>
  </si>
  <si>
    <t xml:space="preserve">použití prostředků ve výši 1 118 500 tis. Kč - stanovená kvóta nebyla překročena. </t>
  </si>
  <si>
    <t>Obec Bolešiny</t>
  </si>
  <si>
    <t>Obec Borek</t>
  </si>
  <si>
    <t>OBEC BOROTICE</t>
  </si>
  <si>
    <t>Obec Borová</t>
  </si>
  <si>
    <t>Obec Borovnička</t>
  </si>
  <si>
    <t>OBEC BORY</t>
  </si>
  <si>
    <t>OBEC BOŘETICE</t>
  </si>
  <si>
    <t>Obec Bošovice</t>
  </si>
  <si>
    <t>OBEC BRATŘEJOV</t>
  </si>
  <si>
    <t>Obec Brumovice</t>
  </si>
  <si>
    <t>OBEC BRUSNÉ</t>
  </si>
  <si>
    <t>Obec Bruzovice</t>
  </si>
  <si>
    <t>OBEC BŘESTEK</t>
  </si>
  <si>
    <t>OBEC BŘEZNICE</t>
  </si>
  <si>
    <t>OBEC BŘEZŮVKY</t>
  </si>
  <si>
    <t>Obec Břežany</t>
  </si>
  <si>
    <t>Obec Bříza</t>
  </si>
  <si>
    <t>OBEC BUDĚTSKO</t>
  </si>
  <si>
    <t>Obec Buk</t>
  </si>
  <si>
    <t>Obec Bukovec</t>
  </si>
  <si>
    <t>OBEC BULHARY</t>
  </si>
  <si>
    <t>OBEC BULOVKA</t>
  </si>
  <si>
    <t>Obec Bušín</t>
  </si>
  <si>
    <t>Obec Bušovice</t>
  </si>
  <si>
    <t>Obec Býchory</t>
  </si>
  <si>
    <t>Obec Bystročice</t>
  </si>
  <si>
    <t>OBEC BYSTŘICE POD LOPENÍKEM</t>
  </si>
  <si>
    <t>Obec Bystřička</t>
  </si>
  <si>
    <t>Obec Býškovice</t>
  </si>
  <si>
    <t>Obec Býšť</t>
  </si>
  <si>
    <t>Obec Bzová</t>
  </si>
  <si>
    <t>OBEC CEJLE</t>
  </si>
  <si>
    <t>Obec Cerekvice nad Bystřicí</t>
  </si>
  <si>
    <t>Obec Cerekvice nad Loučnou</t>
  </si>
  <si>
    <t>Obec Církvice</t>
  </si>
  <si>
    <t>Obec Citonice</t>
  </si>
  <si>
    <t>Obec Cítov</t>
  </si>
  <si>
    <t>Obec Ctidružice</t>
  </si>
  <si>
    <t>OBEC CVRČOVICE</t>
  </si>
  <si>
    <t>Obec Častrov</t>
  </si>
  <si>
    <t>Obec Čebín</t>
  </si>
  <si>
    <t>Obec Čečelice</t>
  </si>
  <si>
    <t>OBEC ČEHOVICE</t>
  </si>
  <si>
    <t>OBEC ČELČICE</t>
  </si>
  <si>
    <t>Obec Čelechovice</t>
  </si>
  <si>
    <t>Obec Čeperka</t>
  </si>
  <si>
    <t>Obec Čermná ve Slezsku</t>
  </si>
  <si>
    <t>Obec Černá Voda</t>
  </si>
  <si>
    <t>OBEC ČERNČICE</t>
  </si>
  <si>
    <t>Obec Černčice</t>
  </si>
  <si>
    <t>Obec Černotín</t>
  </si>
  <si>
    <t>OBEC ČERNOUSY</t>
  </si>
  <si>
    <t>Obec Černovice</t>
  </si>
  <si>
    <t>Obec Červenka</t>
  </si>
  <si>
    <t>OBEC ČESKÁ ČERMNÁ</t>
  </si>
  <si>
    <t>OBEC ČESKÁ METUJE</t>
  </si>
  <si>
    <t>Obec České Heřmanice</t>
  </si>
  <si>
    <t>Obec Čestlice</t>
  </si>
  <si>
    <t>Obec Číhaň</t>
  </si>
  <si>
    <t>Obec Čížová</t>
  </si>
  <si>
    <t>OBEC ČTVEŘÍN</t>
  </si>
  <si>
    <t>OBEC DALEČÍN</t>
  </si>
  <si>
    <t>Obec Damnice</t>
  </si>
  <si>
    <t>Obec Daskabát</t>
  </si>
  <si>
    <t>Obec Dasnice</t>
  </si>
  <si>
    <t>OBEC DASNÝ</t>
  </si>
  <si>
    <t>Obec Děhylov</t>
  </si>
  <si>
    <t>Obec Děkov</t>
  </si>
  <si>
    <t>Obec Děpoltovice</t>
  </si>
  <si>
    <t>Obec Dětenice</t>
  </si>
  <si>
    <t>Obec Dětřichov</t>
  </si>
  <si>
    <t>OBEC DÍVČICE</t>
  </si>
  <si>
    <t>Obec Dlažov</t>
  </si>
  <si>
    <t>OBEC DLOUHÉ</t>
  </si>
  <si>
    <t>Obec Dlouhomilov</t>
  </si>
  <si>
    <t>Obec Dobrá Voda u Českých Budějovic</t>
  </si>
  <si>
    <t>Obec Dobrá Voda u Hořic</t>
  </si>
  <si>
    <t>Obec Dobré</t>
  </si>
  <si>
    <t>Obec Dobročkovice</t>
  </si>
  <si>
    <t>Obec Dobříkov</t>
  </si>
  <si>
    <t>OBEC DOKSY</t>
  </si>
  <si>
    <t>Obec Dolany</t>
  </si>
  <si>
    <t>Obec Dolní Bečva</t>
  </si>
  <si>
    <t>Obec Dolní Brusnice</t>
  </si>
  <si>
    <t>Obec Dolní Dubňany</t>
  </si>
  <si>
    <t>OBEC DOLNÍ HOŘICE</t>
  </si>
  <si>
    <t>Obec Dolní Kalná</t>
  </si>
  <si>
    <t>OBEC DOLNÍ LIBOCHOVÁ</t>
  </si>
  <si>
    <t>Obec Dolní Lomná</t>
  </si>
  <si>
    <t>Obec Dolní Olešnice</t>
  </si>
  <si>
    <t>Obec Dolní Rychnov</t>
  </si>
  <si>
    <t>Obec Dolní Třebonín</t>
  </si>
  <si>
    <t>Obec Dolní Újezd</t>
  </si>
  <si>
    <t>OBEC DOLNÍ VILÉMOVICE</t>
  </si>
  <si>
    <t>Obec Dolní Životice</t>
  </si>
  <si>
    <t>Obec Domašov</t>
  </si>
  <si>
    <t>Obec Domašov nad Bystřicí</t>
  </si>
  <si>
    <t>Obec Domoušice</t>
  </si>
  <si>
    <t>OBEC DOUBRAVY</t>
  </si>
  <si>
    <t>OBEC DRAHONÍN</t>
  </si>
  <si>
    <t>Obec Dražeň</t>
  </si>
  <si>
    <t>Obec Dražůvky</t>
  </si>
  <si>
    <t>Obec Drmoul</t>
  </si>
  <si>
    <t>OBEC DRNOVICE</t>
  </si>
  <si>
    <t>Obec Družec</t>
  </si>
  <si>
    <t>OBEC DRŽOVICE</t>
  </si>
  <si>
    <t>Obec Dřetovice</t>
  </si>
  <si>
    <t>Obec Dřínov</t>
  </si>
  <si>
    <t>Obec Dubany</t>
  </si>
  <si>
    <t>Obec Dušníky</t>
  </si>
  <si>
    <t>Obec Dýšina</t>
  </si>
  <si>
    <t>Obec Džbánice</t>
  </si>
  <si>
    <t>Obec Ejpovice</t>
  </si>
  <si>
    <t>Obec Francova Lhota</t>
  </si>
  <si>
    <t>OBEC FRÝDŠTEJN</t>
  </si>
  <si>
    <t>Obec Grešlové Mýto</t>
  </si>
  <si>
    <t>OBEC HABARTICE</t>
  </si>
  <si>
    <t>Obec Hájek</t>
  </si>
  <si>
    <t>Obec Hajnice</t>
  </si>
  <si>
    <t>OBEC HAMR NA JEZEŘE</t>
  </si>
  <si>
    <t>Obec Hamry</t>
  </si>
  <si>
    <t>Obec Havraníky</t>
  </si>
  <si>
    <t>Obec Heřmaň</t>
  </si>
  <si>
    <t>Obec Heřmanice u Oder</t>
  </si>
  <si>
    <t>OBEC HLAVICE</t>
  </si>
  <si>
    <t>OBEC HLOHOVEC</t>
  </si>
  <si>
    <t>Obec Hlubočec</t>
  </si>
  <si>
    <t>OBEC HLUBOKÉ</t>
  </si>
  <si>
    <t>Obec Hluboké  Mašůvky</t>
  </si>
  <si>
    <t>Obec Hluchov</t>
  </si>
  <si>
    <t>Obec Hlušovice</t>
  </si>
  <si>
    <t>Obec Hnojice</t>
  </si>
  <si>
    <t>Obec Hodějice</t>
  </si>
  <si>
    <t>Obec Hojanovice</t>
  </si>
  <si>
    <t>Obec Holčovice</t>
  </si>
  <si>
    <t>Obec Holovousy</t>
  </si>
  <si>
    <t>OBEC HOLUBICE</t>
  </si>
  <si>
    <t>OBEC HOMOLE</t>
  </si>
  <si>
    <t>Obec Honezovice</t>
  </si>
  <si>
    <t>Obec Horka II</t>
  </si>
  <si>
    <t>OBEC HORKY</t>
  </si>
  <si>
    <t>Obec Horní Břečkov</t>
  </si>
  <si>
    <t>Obec Horní Čermná</t>
  </si>
  <si>
    <t>Obec Horní Domaslavice</t>
  </si>
  <si>
    <t>Obec Horní Dubňany</t>
  </si>
  <si>
    <t>Obec Horní Habartice</t>
  </si>
  <si>
    <t>OBEC HORNÍ LIBCHAVA</t>
  </si>
  <si>
    <t>Obec Horní Loděnice</t>
  </si>
  <si>
    <t>OBEC HORNÍ LOUČKY</t>
  </si>
  <si>
    <t>Obec Horní Pěna</t>
  </si>
  <si>
    <t>OBEC HORNÍ POLICE</t>
  </si>
  <si>
    <t>OBEC HORNÍ ŘASNICE</t>
  </si>
  <si>
    <t>Obec Horní Ředice</t>
  </si>
  <si>
    <t>Obec Horní Řepčice</t>
  </si>
  <si>
    <t>Obec Horní Újezd</t>
  </si>
  <si>
    <t>OBEC HORNÍ VLTAVICE</t>
  </si>
  <si>
    <t>Obec Hořátev</t>
  </si>
  <si>
    <t>OBEC HOSTĚTÍN</t>
  </si>
  <si>
    <t>Obec Hostim</t>
  </si>
  <si>
    <t>Obec Hostín u Vojkovic</t>
  </si>
  <si>
    <t>OBEC HOSTIŠOVÁ</t>
  </si>
  <si>
    <t>Obec Hošťálkovy</t>
  </si>
  <si>
    <t>Obec Hoštice-Heroltice</t>
  </si>
  <si>
    <t>OBEC HOVORČOVICE</t>
  </si>
  <si>
    <t>Obec Hrabišín</t>
  </si>
  <si>
    <t>Obec Hrabová</t>
  </si>
  <si>
    <t>Obec Hrabůvka</t>
  </si>
  <si>
    <t>Obec Hradčany</t>
  </si>
  <si>
    <t>Obec Hradec - Nová Ves</t>
  </si>
  <si>
    <t>Obec Hrádek</t>
  </si>
  <si>
    <t>OBEC HRANICE</t>
  </si>
  <si>
    <t>Obec Hrobce</t>
  </si>
  <si>
    <t>Obec Hrobčice</t>
  </si>
  <si>
    <t>OBEC HRUBČICE</t>
  </si>
  <si>
    <t>OBEC HRUŠKY</t>
  </si>
  <si>
    <t>Obec Hrušovany u Brna</t>
  </si>
  <si>
    <t>OBEC HŮRY</t>
  </si>
  <si>
    <t>OBEC HUSINEC</t>
  </si>
  <si>
    <t>OBEC HUŠTĚNOVICE</t>
  </si>
  <si>
    <t>Obec Huzová</t>
  </si>
  <si>
    <t>Obec Hvozd</t>
  </si>
  <si>
    <t>Obec Hýskov</t>
  </si>
  <si>
    <t>Obec Charváty</t>
  </si>
  <si>
    <t>Obec Chelčice</t>
  </si>
  <si>
    <t>Obec Cheznovice</t>
  </si>
  <si>
    <t>Obec Chlistov</t>
  </si>
  <si>
    <t>Obec Chlístovice</t>
  </si>
  <si>
    <t>OBEC CHLUMANY</t>
  </si>
  <si>
    <t>Obec Chodouny</t>
  </si>
  <si>
    <t>Obec Chomutice</t>
  </si>
  <si>
    <t>Obec Chotěvice</t>
  </si>
  <si>
    <t>Obec Chotiněves</t>
  </si>
  <si>
    <t>Obec Choustníkovo Hradiště</t>
  </si>
  <si>
    <t>Obec Chožov</t>
  </si>
  <si>
    <t>OBEC CHRÁŠŤANY</t>
  </si>
  <si>
    <t>OBEC CHROBOLY</t>
  </si>
  <si>
    <t>Obec Chromeč</t>
  </si>
  <si>
    <t>Obec Chudčice</t>
  </si>
  <si>
    <t>Obec Chvalatice</t>
  </si>
  <si>
    <t>Obec Chválenice</t>
  </si>
  <si>
    <t>Obec Chvalkovice</t>
  </si>
  <si>
    <t>Obec Chvalovice</t>
  </si>
  <si>
    <t>Obec Chvatěruby</t>
  </si>
  <si>
    <t>OBEC CHÝNĚ</t>
  </si>
  <si>
    <t>Obec Chýnice</t>
  </si>
  <si>
    <t>Obec Ivaň</t>
  </si>
  <si>
    <t>OBEC JABLOŇANY</t>
  </si>
  <si>
    <t>Obec Jakubčovice nad Odrou</t>
  </si>
  <si>
    <t>OBEC JAROHNĚVICE</t>
  </si>
  <si>
    <t>OBEC JASENNÁ</t>
  </si>
  <si>
    <t>Obec Jasenná</t>
  </si>
  <si>
    <t>OBEC JAVORNÍK</t>
  </si>
  <si>
    <t>OBEC JENÍKOV</t>
  </si>
  <si>
    <t>Obec Jestřabí Lhota</t>
  </si>
  <si>
    <t>OBEC JESTŘEBÍ</t>
  </si>
  <si>
    <t>OBEC JETŘICHOV</t>
  </si>
  <si>
    <t>Obec Jezdkovice</t>
  </si>
  <si>
    <t>Obec Jezernice</t>
  </si>
  <si>
    <t>Obec Ježkovice</t>
  </si>
  <si>
    <t>OBEC JÍLOVICE</t>
  </si>
  <si>
    <t>Obec Jindřichov</t>
  </si>
  <si>
    <t>OBEC JIŘETÍN POD BUKOVOU</t>
  </si>
  <si>
    <t>OBEC JIŘETÍN POD JEDLOVOU</t>
  </si>
  <si>
    <t>Obec Jiřice</t>
  </si>
  <si>
    <t>Obec Jívová</t>
  </si>
  <si>
    <t>Obec Josefov</t>
  </si>
  <si>
    <t>Obec Josefův Důl</t>
  </si>
  <si>
    <t>Obec Kaliště</t>
  </si>
  <si>
    <t>OBEC KAMENICE</t>
  </si>
  <si>
    <t>Obec Kamenná</t>
  </si>
  <si>
    <t>Obec Kamenný Most</t>
  </si>
  <si>
    <t>Obec Kamenný Újezd</t>
  </si>
  <si>
    <t>Obec Karlova Studánka</t>
  </si>
  <si>
    <t>Obec Karlovice</t>
  </si>
  <si>
    <t>Obec Kestřany</t>
  </si>
  <si>
    <t>Obec Ketkovice</t>
  </si>
  <si>
    <t>Obec Klabava</t>
  </si>
  <si>
    <t>Obec Kladníky</t>
  </si>
  <si>
    <t>OBEC KLENTNICE</t>
  </si>
  <si>
    <t>Obec Klobuky</t>
  </si>
  <si>
    <t>Obec Klokočí</t>
  </si>
  <si>
    <t>Obec Klučov</t>
  </si>
  <si>
    <t>Obec Kly</t>
  </si>
  <si>
    <t>OBEC KOBEROVY</t>
  </si>
  <si>
    <t>Obec Kobylá nad Vidnavkou</t>
  </si>
  <si>
    <t>Obec Kobylnice</t>
  </si>
  <si>
    <t>Přehled  výdajů organizačních složek státu a příspěvků příspěvkovým organizacím,</t>
  </si>
  <si>
    <t xml:space="preserve">dotací a půjček (návratných finančních výpomocí) krajům a obcím, podnikatelským a jiným subjektům </t>
  </si>
  <si>
    <t xml:space="preserve">z rozpočtu kapitoly </t>
  </si>
  <si>
    <t>(v tis. Kč)</t>
  </si>
  <si>
    <t>Běžné výdaje organizačních složek státu celkem</t>
  </si>
  <si>
    <t xml:space="preserve"> z toho: </t>
  </si>
  <si>
    <t>na škody způsobené živelními katastrofami</t>
  </si>
  <si>
    <t>Kapitálové výdaje organizačních složek státu celkem</t>
  </si>
  <si>
    <t>Neinvestiční příspěvky příspěvkovým organizacím celkem</t>
  </si>
  <si>
    <t>Investiční příspěvky příspěvkovým organizacím celkem</t>
  </si>
  <si>
    <t>Neinvestiční dotace a půjčky (návratné finanční výpomoci) krajům a obcím celkem</t>
  </si>
  <si>
    <t>dotace</t>
  </si>
  <si>
    <t>půjčky (návratné finanční výpomoci)</t>
  </si>
  <si>
    <t>Neinvestiční dotace a půjčky (návratné finanční výpomoci) podnikatelským subjektům</t>
  </si>
  <si>
    <t xml:space="preserve"> a neziskovým institucím celkem</t>
  </si>
  <si>
    <t xml:space="preserve">Investiční dotace a půjčky (návratné finanční výpomoci) podnikatelským subjektům </t>
  </si>
  <si>
    <t>a neziskovým institucím celkem</t>
  </si>
  <si>
    <t>Běžné výdaje kapitoly celkem</t>
  </si>
  <si>
    <t>Kapitálové výdaje kapitoly celkem</t>
  </si>
  <si>
    <t xml:space="preserve">  Tabulka č. 6</t>
  </si>
  <si>
    <t>Přehled  účelových dotací a půjček (návratných finančních výpomocí) krajům a obcím</t>
  </si>
  <si>
    <t>Účelové neinvestiční dotace krajům celkem</t>
  </si>
  <si>
    <t>Účelové investiční dotace krajům celkem</t>
  </si>
  <si>
    <t>Účelové neinvestiční půjčky (návratné finanční výpomoci) krajům celkem</t>
  </si>
  <si>
    <t>Účelové investiční půjčky (návratné finanční výpomoci) krajům celkem</t>
  </si>
  <si>
    <t>Účelové neinvestiční dotace obcím celkem</t>
  </si>
  <si>
    <t>Účelové neinvestiční půjčky (návratné finanční výpomoci) obcím celkem</t>
  </si>
  <si>
    <t>Účelové investiční půjčky (návratné finanční výpomoci) obcím celkem</t>
  </si>
  <si>
    <t xml:space="preserve"> k  31. 12. 2008</t>
  </si>
  <si>
    <t xml:space="preserve"> k 31. 12. 2008</t>
  </si>
  <si>
    <t>Obec Komořany</t>
  </si>
  <si>
    <t>OBEC KONĚŠÍN</t>
  </si>
  <si>
    <t>Obec Konstantinovy Lázně</t>
  </si>
  <si>
    <t>Obec Korolupy</t>
  </si>
  <si>
    <t>OBEC KOŘENEC</t>
  </si>
  <si>
    <t>OBEC KOŘENOV</t>
  </si>
  <si>
    <t>OBEC KOSTELANY</t>
  </si>
  <si>
    <t>Obec Kostelec</t>
  </si>
  <si>
    <t>Obec Kostelní Hlavno</t>
  </si>
  <si>
    <t>Obec Kostelní Lhota</t>
  </si>
  <si>
    <t>Obec Kostelní Radouň</t>
  </si>
  <si>
    <t>Obec Kostomlaty pod Řípem</t>
  </si>
  <si>
    <t>Obec Košařiska</t>
  </si>
  <si>
    <t>OBEC KOŠICE</t>
  </si>
  <si>
    <t>Obec Košťálov</t>
  </si>
  <si>
    <t>Obec Kouty</t>
  </si>
  <si>
    <t>OBEC KOZOJÍDKY</t>
  </si>
  <si>
    <t>Obec Kozolupy</t>
  </si>
  <si>
    <t>Obec Krahulčí</t>
  </si>
  <si>
    <t>Obec Krajková</t>
  </si>
  <si>
    <t>Obec Krakovany</t>
  </si>
  <si>
    <t>OBEC KRALICE NAD OSLAVOU</t>
  </si>
  <si>
    <t>Obec Krásná</t>
  </si>
  <si>
    <t>OBEC KRÁSNÁ HORA</t>
  </si>
  <si>
    <t>Obec Krásné</t>
  </si>
  <si>
    <t>Obec Krčmaň</t>
  </si>
  <si>
    <t>Obec Krhovice</t>
  </si>
  <si>
    <t>Obec Krchleby</t>
  </si>
  <si>
    <t>Obec Krmelín</t>
  </si>
  <si>
    <t>Obec Krouna</t>
  </si>
  <si>
    <t>OBEC KRUMSÍN</t>
  </si>
  <si>
    <t>OBEC KRUMVÍŘ</t>
  </si>
  <si>
    <t>Obec Křeč</t>
  </si>
  <si>
    <t>Obec Křelov - Břuchotín</t>
  </si>
  <si>
    <t>Obec Křesetice</t>
  </si>
  <si>
    <t>Obec Křidlůvky</t>
  </si>
  <si>
    <t>Vypracovala: Ing. Meluzinová, tel. 974 849 662</t>
  </si>
  <si>
    <t xml:space="preserve">Zůstatek prostředků převedených do RF podle § 47 k 31.12.2008 </t>
  </si>
  <si>
    <t xml:space="preserve">Přehled o vývoji čerpání rozpočtu Ministerstva vnitra   </t>
  </si>
  <si>
    <t xml:space="preserve">Nároky z nespotřebovaných výdajů                                                  </t>
  </si>
  <si>
    <t xml:space="preserve">Přehled o ostatních dávkách, dávkách nemocenského pojištění a výdajích na zvýšení důchodů pro bezmocnost v roce 2008                                      </t>
  </si>
  <si>
    <t xml:space="preserve">Přehled o důchodech v roce 2008                                            </t>
  </si>
  <si>
    <t xml:space="preserve">Plnění rozpočtových příjmů MV  k 31. 12. 2008                         </t>
  </si>
  <si>
    <t xml:space="preserve">Přehled výdajů státního rozpočtu na podporu výzkumu a vývoje    </t>
  </si>
  <si>
    <t xml:space="preserve">Přehled o převodech prostředků státního rozpočtu do rezervního fondu a o jejich použití </t>
  </si>
  <si>
    <t>OBEC KŘINICE</t>
  </si>
  <si>
    <t>OBEC KŘIŽÁNKY</t>
  </si>
  <si>
    <t>Obec Křižanovice</t>
  </si>
  <si>
    <t>Obec Ktová</t>
  </si>
  <si>
    <t>Obec Kubšice</t>
  </si>
  <si>
    <t>Obec Kučerov</t>
  </si>
  <si>
    <t>Obec Kuchařovice</t>
  </si>
  <si>
    <t>Obec Kuks</t>
  </si>
  <si>
    <t>Obec Kunín</t>
  </si>
  <si>
    <t>OBEC KUNRATICE U CVIKOVA</t>
  </si>
  <si>
    <t>OBEC KUROSLEPY</t>
  </si>
  <si>
    <t>Obec Květná</t>
  </si>
  <si>
    <t>OBEC KVĚTNICE</t>
  </si>
  <si>
    <t>OBEC KVÍTKOV</t>
  </si>
  <si>
    <t>Obec Kyšice</t>
  </si>
  <si>
    <t>OBEC LABSKÁ STRÁŇ</t>
  </si>
  <si>
    <t>OBEC LADNÁ</t>
  </si>
  <si>
    <t>OBEC LAHOŠŤ</t>
  </si>
  <si>
    <t>Obec Lančov</t>
  </si>
  <si>
    <t>OBEC LÁZNĚ LIBVERDA</t>
  </si>
  <si>
    <t>Obec Lazníky</t>
  </si>
  <si>
    <t>Obec Ledce</t>
  </si>
  <si>
    <t>Obec Ledčice</t>
  </si>
  <si>
    <t>OBEC LECHOTICE</t>
  </si>
  <si>
    <t>Obec Lechovice</t>
  </si>
  <si>
    <t>Obec Leskovec</t>
  </si>
  <si>
    <t>Obec Leskovec nad Moravicí</t>
  </si>
  <si>
    <t>Obec Lesnice</t>
  </si>
  <si>
    <t>Obec Lesonice</t>
  </si>
  <si>
    <t>OBEC LESONICE</t>
  </si>
  <si>
    <t>OBEC LEŠANY</t>
  </si>
  <si>
    <t>Obec Leština</t>
  </si>
  <si>
    <t>Obec Levínská Olešnice</t>
  </si>
  <si>
    <t>OBEC LHOTA</t>
  </si>
  <si>
    <t>Obec Lhotka</t>
  </si>
  <si>
    <t>Obec Lhotka u Radnic</t>
  </si>
  <si>
    <t>Obec Lhoty u Potštejna</t>
  </si>
  <si>
    <t>Obec Libavské Údolí</t>
  </si>
  <si>
    <t>Obec Libčany</t>
  </si>
  <si>
    <t>Obec Libějovice</t>
  </si>
  <si>
    <t>Obec Liberk</t>
  </si>
  <si>
    <t>OBEC LIBEŘ</t>
  </si>
  <si>
    <t>Obec Libchavy</t>
  </si>
  <si>
    <t>Obec Libočany</t>
  </si>
  <si>
    <t>Obec Libochovany</t>
  </si>
  <si>
    <t>Obec Libotenice</t>
  </si>
  <si>
    <t>Obec Libřice</t>
  </si>
  <si>
    <t>Obec Lichnov</t>
  </si>
  <si>
    <t>Obec Líně</t>
  </si>
  <si>
    <t>OBEC LIPOVÁ</t>
  </si>
  <si>
    <t>Obec Lipová</t>
  </si>
  <si>
    <t>Obec Lipová - lázně</t>
  </si>
  <si>
    <t>Obec Liptál</t>
  </si>
  <si>
    <t>OBEC LIŠNICE</t>
  </si>
  <si>
    <t>OBEC LÍŠNICE</t>
  </si>
  <si>
    <t>Obec Lobodice</t>
  </si>
  <si>
    <t>OBEC LOČENICE</t>
  </si>
  <si>
    <t>Obec Loděnice</t>
  </si>
  <si>
    <t>Obec Lochovice</t>
  </si>
  <si>
    <t>Obec Loket</t>
  </si>
  <si>
    <t>OBEC LOPENÍK</t>
  </si>
  <si>
    <t>Obec Losiná</t>
  </si>
  <si>
    <t>Obec Loučka</t>
  </si>
  <si>
    <t>Obec Louka</t>
  </si>
  <si>
    <t>OBEC LOUŇOVICE</t>
  </si>
  <si>
    <t>Obec Lovčice</t>
  </si>
  <si>
    <t>Obec Lubná</t>
  </si>
  <si>
    <t>Obec Luboměř</t>
  </si>
  <si>
    <t>Obec Luká</t>
  </si>
  <si>
    <t>OBEC LUTOPECNY</t>
  </si>
  <si>
    <t>Obec Lužany</t>
  </si>
  <si>
    <t>Obec Lužná</t>
  </si>
  <si>
    <t>Obec Machová</t>
  </si>
  <si>
    <t>Obec Majetín</t>
  </si>
  <si>
    <t>Obec Malá Bystřice</t>
  </si>
  <si>
    <t>Obec Malá Morava</t>
  </si>
  <si>
    <t>OBEC MALÁ SKÁLA</t>
  </si>
  <si>
    <t>Obec Malé Žernoseky</t>
  </si>
  <si>
    <t>OBEC MALEČ</t>
  </si>
  <si>
    <t>Obec Malenice</t>
  </si>
  <si>
    <t>Obec Maletín</t>
  </si>
  <si>
    <t>OBEC MALOVICE</t>
  </si>
  <si>
    <t>Obec Malý Újezd</t>
  </si>
  <si>
    <t>Obec Markvartice</t>
  </si>
  <si>
    <t>OBEC MARKVARTICE</t>
  </si>
  <si>
    <t>Obec Martiněves</t>
  </si>
  <si>
    <t>OBEC MARTÍNKOVICE</t>
  </si>
  <si>
    <t>OBEC MÁSLOVICE</t>
  </si>
  <si>
    <t>Obec Mašovice</t>
  </si>
  <si>
    <t>OBEC MAZELOV</t>
  </si>
  <si>
    <t>Obec Mcely</t>
  </si>
  <si>
    <t>Obec Medlov</t>
  </si>
  <si>
    <t>Obec Medlovice</t>
  </si>
  <si>
    <t>Obec Mělčany</t>
  </si>
  <si>
    <t>Obec Měník</t>
  </si>
  <si>
    <t>Obec Měrotín</t>
  </si>
  <si>
    <t>OBEC MĚRUNICE</t>
  </si>
  <si>
    <t>Obec Metylovice</t>
  </si>
  <si>
    <t>OBEC MICHALOVICE</t>
  </si>
  <si>
    <t>Obec Mikolajice</t>
  </si>
  <si>
    <t>Obec Milenov</t>
  </si>
  <si>
    <t>Obec Milešovice</t>
  </si>
  <si>
    <t>Obec Milíkov</t>
  </si>
  <si>
    <t>Obec Milotice nad Bečvou</t>
  </si>
  <si>
    <t>Obec Milotice nad Opavou</t>
  </si>
  <si>
    <t>OBEC MIROŠOV</t>
  </si>
  <si>
    <t>Obec Mírov</t>
  </si>
  <si>
    <t>Obec Mladoňovice</t>
  </si>
  <si>
    <t>Obec Mlečice</t>
  </si>
  <si>
    <t>OBEC MNÍŠEK</t>
  </si>
  <si>
    <t>Obec Modlíkov</t>
  </si>
  <si>
    <t>Obec Modřišice</t>
  </si>
  <si>
    <t>Obec Mojné</t>
  </si>
  <si>
    <t>Obec Mokré Lazce</t>
  </si>
  <si>
    <t>OBEC MOLDAVA</t>
  </si>
  <si>
    <t>Obec Moravičany</t>
  </si>
  <si>
    <t>OBEC MORAVSKÝ ŽIŽKOV</t>
  </si>
  <si>
    <t>OBEC MORKŮVKY</t>
  </si>
  <si>
    <t>Obec Mořina</t>
  </si>
  <si>
    <t>Obec Mostkovice</t>
  </si>
  <si>
    <t>OBEC MYSLEJOVICE</t>
  </si>
  <si>
    <t>Obec Myslín</t>
  </si>
  <si>
    <t>Obec Načeradec</t>
  </si>
  <si>
    <t>Obec Násedlovice</t>
  </si>
  <si>
    <t>OBEC NÁVOJNÁ</t>
  </si>
  <si>
    <t>Obec Návsí</t>
  </si>
  <si>
    <t>Obec Nebužely</t>
  </si>
  <si>
    <t>OBEC NEDAŠOVA LHOTA</t>
  </si>
  <si>
    <t>Obec Nelešovice</t>
  </si>
  <si>
    <t>OBEC NĚMČICE</t>
  </si>
  <si>
    <t>Obec Němčovice</t>
  </si>
  <si>
    <t>Obec Nemochovice</t>
  </si>
  <si>
    <t>Obec Nepolisy</t>
  </si>
  <si>
    <t>OBEC NETÍN</t>
  </si>
  <si>
    <t>OBEC NEUBUZ</t>
  </si>
  <si>
    <t>Obec Neurazy</t>
  </si>
  <si>
    <t>OBEC NEZDENICE</t>
  </si>
  <si>
    <t>OBEC NIKOLČICE</t>
  </si>
  <si>
    <t>Obec Nižbor</t>
  </si>
  <si>
    <t>Obec Nižní Lhoty</t>
  </si>
  <si>
    <t>Obec Nošovice</t>
  </si>
  <si>
    <t>Obec Nová Dědina</t>
  </si>
  <si>
    <t>Obec Nová Hradečná</t>
  </si>
  <si>
    <t>Obec Nová Ves</t>
  </si>
  <si>
    <t>OBEC NOVÁ VES NAD NISOU</t>
  </si>
  <si>
    <t>Obec Nová Ves u Oslavan</t>
  </si>
  <si>
    <t>OBEC NOVÁ VES V HORÁCH</t>
  </si>
  <si>
    <t>Obec Nové Hamry</t>
  </si>
  <si>
    <t>Obec Nové Mitrovice</t>
  </si>
  <si>
    <t>Obec Nové Sedlo</t>
  </si>
  <si>
    <t>OBEC NOVÉ SYROVICE</t>
  </si>
  <si>
    <t>Obec Nový Jáchymov</t>
  </si>
  <si>
    <t>OBEC NOVÝ PŘEROV</t>
  </si>
  <si>
    <t>Obec Nový Šaldorf - Sedlešovice</t>
  </si>
  <si>
    <t>OBEC OBRNICE</t>
  </si>
  <si>
    <t>Obec Ohaře</t>
  </si>
  <si>
    <t>Obec Ohrazenice</t>
  </si>
  <si>
    <t>OBEC OHROZIM</t>
  </si>
  <si>
    <t>OBEC OKROUHLÁ</t>
  </si>
  <si>
    <t>Obec Olbramice</t>
  </si>
  <si>
    <t>Obec Olbramovice</t>
  </si>
  <si>
    <t>Obec Oldřichov</t>
  </si>
  <si>
    <t>OBEC OLDŘICHOV V HÁJÍCH</t>
  </si>
  <si>
    <t>OBEC OLDŘICHOVICE</t>
  </si>
  <si>
    <t>Obec Omice</t>
  </si>
  <si>
    <t>OBEC ONDRATICE</t>
  </si>
  <si>
    <t>OBEC OPATOVICE NAD LABEM</t>
  </si>
  <si>
    <t>Obec Oplany</t>
  </si>
  <si>
    <t>Obec Opolany</t>
  </si>
  <si>
    <t>OBEC OŘECH</t>
  </si>
  <si>
    <t>Obec Osík</t>
  </si>
  <si>
    <t>Obec Ostrovec</t>
  </si>
  <si>
    <t>Obec Osvračín</t>
  </si>
  <si>
    <t>Obec Ošelín</t>
  </si>
  <si>
    <t>Obec Otice</t>
  </si>
  <si>
    <t>Obec Otovice</t>
  </si>
  <si>
    <t>Obec Otročiněves</t>
  </si>
  <si>
    <t>Obec Otvovice</t>
  </si>
  <si>
    <t>OBEC OUDOLEŇ</t>
  </si>
  <si>
    <t>Obec Oznice</t>
  </si>
  <si>
    <t>Obec Pacetluky</t>
  </si>
  <si>
    <t>OBEC PAČLAVICE</t>
  </si>
  <si>
    <t>Obec Palonín</t>
  </si>
  <si>
    <t>OBEC PANENSKÉ BŘEŽANY</t>
  </si>
  <si>
    <t>Obec Paršovice</t>
  </si>
  <si>
    <t>OBEC PASOHLÁVKY</t>
  </si>
  <si>
    <t>OBEC PATOKRYJE</t>
  </si>
  <si>
    <t>Obec Pavlice</t>
  </si>
  <si>
    <t>Obec Pavlovice u Přerova</t>
  </si>
  <si>
    <t>OBEC PĚNČÍN</t>
  </si>
  <si>
    <t>Obec Perálec</t>
  </si>
  <si>
    <t>OBEC PETROV</t>
  </si>
  <si>
    <t>Obec Petrov</t>
  </si>
  <si>
    <t>Obec Petrovice</t>
  </si>
  <si>
    <t>OBEC PETROVICE</t>
  </si>
  <si>
    <t>OBEC PETŘÍKOV</t>
  </si>
  <si>
    <t>Obec Písařov</t>
  </si>
  <si>
    <t>Obec Písečná</t>
  </si>
  <si>
    <t>Obec Písečné</t>
  </si>
  <si>
    <t>OBEC PIŠTÍN</t>
  </si>
  <si>
    <t>OBEC PITÍN</t>
  </si>
  <si>
    <t>Obec Plavsko</t>
  </si>
  <si>
    <t>OBEC PLAVY</t>
  </si>
  <si>
    <t>Obec Plenkovice</t>
  </si>
  <si>
    <t>Obec Ploskovice</t>
  </si>
  <si>
    <t>Obec Pluhův Žďár</t>
  </si>
  <si>
    <t>Obec Pňovice</t>
  </si>
  <si>
    <t>Obec Pňov-Předhradí</t>
  </si>
  <si>
    <t>Obec Podhorní Újezd a Vojice</t>
  </si>
  <si>
    <t>Obec Podhradí</t>
  </si>
  <si>
    <t>Obec Podhradí nad Dyjí</t>
  </si>
  <si>
    <t>OBEC PODKOPNÁ LHOTA</t>
  </si>
  <si>
    <t>OBEC PODLESÍ</t>
  </si>
  <si>
    <t>Obec Podluhy</t>
  </si>
  <si>
    <t>Obec Podmoky</t>
  </si>
  <si>
    <t>Obec Podolí</t>
  </si>
  <si>
    <t>Obec Podveky</t>
  </si>
  <si>
    <t>OBEC POHOŘELICE</t>
  </si>
  <si>
    <t>Obec Polepy</t>
  </si>
  <si>
    <t>Obec Polkovice</t>
  </si>
  <si>
    <t>Obec Pomezí nad Ohří</t>
  </si>
  <si>
    <t>Obec Poříčany</t>
  </si>
  <si>
    <t>OBEC POZĎATÍN</t>
  </si>
  <si>
    <t>Obec Prace</t>
  </si>
  <si>
    <t>Obec Prlov</t>
  </si>
  <si>
    <t>OBEC PROBOŠTOV</t>
  </si>
  <si>
    <t>OBEC PROSEČ POD  JEŠTĚDEM</t>
  </si>
  <si>
    <t>Obec Prosenice</t>
  </si>
  <si>
    <t>OBEC PROSETÍN</t>
  </si>
  <si>
    <t>OBEC PROSTĚJOVIČKY</t>
  </si>
  <si>
    <t>Obec Prostiboř</t>
  </si>
  <si>
    <t>OBEC PRUSINOVICE</t>
  </si>
  <si>
    <t>Obec Prusy-Boškůvky</t>
  </si>
  <si>
    <t>Obec Pržno</t>
  </si>
  <si>
    <t>Obec Přáslavice</t>
  </si>
  <si>
    <t>Obec Předklášteří</t>
  </si>
  <si>
    <t>Obec Předměřice n.J.</t>
  </si>
  <si>
    <t>Obec Přepychy</t>
  </si>
  <si>
    <t>Obec Přeskače</t>
  </si>
  <si>
    <t>Obec Přestavlky</t>
  </si>
  <si>
    <t>OBEC PŘEZLETICE</t>
  </si>
  <si>
    <t>OBEC PSÁRY</t>
  </si>
  <si>
    <t>OBEC PUCOV</t>
  </si>
  <si>
    <t>Obec Pustá Kamenice</t>
  </si>
  <si>
    <t>Obec Pustověty</t>
  </si>
  <si>
    <t>Obec Račice</t>
  </si>
  <si>
    <t>OBEC RADĚJOVICE</t>
  </si>
  <si>
    <t>OBEC RADÍČ</t>
  </si>
  <si>
    <t>Obec Radíkov</t>
  </si>
  <si>
    <t>Obec Radim</t>
  </si>
  <si>
    <t>OBEC RADIMOVICE</t>
  </si>
  <si>
    <t>Obec Radkov</t>
  </si>
  <si>
    <t>Kontroloval: Ing. Hudera, tel. 974 832 066</t>
  </si>
  <si>
    <t>OBEC RADKOV</t>
  </si>
  <si>
    <t>Obec Radkovy</t>
  </si>
  <si>
    <t>OBEC RADONICE</t>
  </si>
  <si>
    <t>Obec Radotín</t>
  </si>
  <si>
    <t>Obec Radovesnice I.</t>
  </si>
  <si>
    <t>Obec Radovesnice II.</t>
  </si>
  <si>
    <t>Obec Radslavice</t>
  </si>
  <si>
    <t>Obec Rájec</t>
  </si>
  <si>
    <t>Obec Rakov</t>
  </si>
  <si>
    <t>Obec Raková u Konice</t>
  </si>
  <si>
    <t>Obec Rapotín</t>
  </si>
  <si>
    <t>OBEC RATAJE</t>
  </si>
  <si>
    <t>Obec Razová</t>
  </si>
  <si>
    <t>Obec Rejchartice</t>
  </si>
  <si>
    <t>Obec Rohov</t>
  </si>
  <si>
    <t>Obec Rohozná</t>
  </si>
  <si>
    <t>Obec Rokytnice</t>
  </si>
  <si>
    <t>Obec Ropice</t>
  </si>
  <si>
    <t>Obec Rosice</t>
  </si>
  <si>
    <t>Obec Rostěnice - Zvonovice</t>
  </si>
  <si>
    <t>Obec Rostoklaty</t>
  </si>
  <si>
    <t>OBEC ROUBANINA</t>
  </si>
  <si>
    <t>Obec Roudnice</t>
  </si>
  <si>
    <t>Obec Rozkoš</t>
  </si>
  <si>
    <t>OBEC ROZSOCHY</t>
  </si>
  <si>
    <t>OBEC ROZSTÁNÍ</t>
  </si>
  <si>
    <t>Obec Rozvadov</t>
  </si>
  <si>
    <t>Obec Rudná pod Pradědem</t>
  </si>
  <si>
    <t>OBEC RŮŽOVÁ</t>
  </si>
  <si>
    <t>OBEC RYBÍ</t>
  </si>
  <si>
    <t>Obec Rychnov na Moravě</t>
  </si>
  <si>
    <t>OBEC RYMICE</t>
  </si>
  <si>
    <t>Obec Ryžoviště</t>
  </si>
  <si>
    <t>Obec Řenče</t>
  </si>
  <si>
    <t>Obec Řepice</t>
  </si>
  <si>
    <t>Obec Řícmanice</t>
  </si>
  <si>
    <t>OBEC ŘÍDELOV</t>
  </si>
  <si>
    <t>OBEC ŘÍMOV</t>
  </si>
  <si>
    <t>OBEC ŘÍPEC</t>
  </si>
  <si>
    <t>Obec Sázava</t>
  </si>
  <si>
    <t>Obec Sazovice</t>
  </si>
  <si>
    <t>Obec Seč</t>
  </si>
  <si>
    <t>OBEC SEDLEC</t>
  </si>
  <si>
    <t>Obec Sedlice</t>
  </si>
  <si>
    <t>OBEC SELOUTKY</t>
  </si>
  <si>
    <t>Obec Semanín</t>
  </si>
  <si>
    <t>Obec Seninka</t>
  </si>
  <si>
    <t>Obec Senohraby</t>
  </si>
  <si>
    <t>OBEC SIBŘINA</t>
  </si>
  <si>
    <t>Obec Sivice</t>
  </si>
  <si>
    <t>Obec Skalice</t>
  </si>
  <si>
    <t>OBEC SKALICE NAD SVITAVOU</t>
  </si>
  <si>
    <t>OBEC SKALICE U ČESKÉ LÍPY</t>
  </si>
  <si>
    <t>OBEC SKALKA</t>
  </si>
  <si>
    <t>Obec Skočice</t>
  </si>
  <si>
    <t>Obec Skorkov</t>
  </si>
  <si>
    <t>OBEC SKOROTICE</t>
  </si>
  <si>
    <t>Obec Slabčice</t>
  </si>
  <si>
    <t>Obec Slaná</t>
  </si>
  <si>
    <t>Obec Slatina nad Úpou</t>
  </si>
  <si>
    <t>Obec Slatinice</t>
  </si>
  <si>
    <t>OBEC SLATINKY</t>
  </si>
  <si>
    <t>OBEC SLAVKOV</t>
  </si>
  <si>
    <t>Obec Slavošov</t>
  </si>
  <si>
    <t>OBEC SLOUP V ČECHÁCH</t>
  </si>
  <si>
    <t>Obec Smilovice</t>
  </si>
  <si>
    <t>Obec Smolné Pece</t>
  </si>
  <si>
    <t>Obec Snovídky</t>
  </si>
  <si>
    <t>Obec Soběšovice</t>
  </si>
  <si>
    <t>Obec Sobotín</t>
  </si>
  <si>
    <t>Obec Sobotovice</t>
  </si>
  <si>
    <t>OBEC SOSNOVÁ</t>
  </si>
  <si>
    <t>Obec Sousedovice</t>
  </si>
  <si>
    <t>Obec Soutice</t>
  </si>
  <si>
    <t>Obec Spešov</t>
  </si>
  <si>
    <t>Obec Srnojedy</t>
  </si>
  <si>
    <t>Obec Stálky</t>
  </si>
  <si>
    <t>Obec Staňkovice</t>
  </si>
  <si>
    <t>Obec Stanovice</t>
  </si>
  <si>
    <t>Obec Stanoviště</t>
  </si>
  <si>
    <t>Obec Staré Heřminovy</t>
  </si>
  <si>
    <t>OBEC STARÉ KŘEČANY</t>
  </si>
  <si>
    <t>Obec Staré Město</t>
  </si>
  <si>
    <t>Obec Staré Sedliště</t>
  </si>
  <si>
    <t>Obec Staré Sedlo</t>
  </si>
  <si>
    <t>Obec Starý Kolín</t>
  </si>
  <si>
    <t>Obec Starý Petřín</t>
  </si>
  <si>
    <t>Obec Starý Poddvorov</t>
  </si>
  <si>
    <t>Obec Stehelčeves</t>
  </si>
  <si>
    <t>Obec Stojice</t>
  </si>
  <si>
    <t>Obec Stošíkovicena Louce</t>
  </si>
  <si>
    <t>Obec Strahovice</t>
  </si>
  <si>
    <t>OBEC STRACHUJOV</t>
  </si>
  <si>
    <t>18. února 2009</t>
  </si>
  <si>
    <t>Obec Strážné</t>
  </si>
  <si>
    <t>OBEC STŘEDOKLUKY</t>
  </si>
  <si>
    <t>Obec Střezimíř</t>
  </si>
  <si>
    <t>Obec Stříbrná</t>
  </si>
  <si>
    <t>OBEC STŘÍLKY</t>
  </si>
  <si>
    <t>Obec Střítež</t>
  </si>
  <si>
    <t>Obec Střítež nad Bečvou</t>
  </si>
  <si>
    <t>Obec Střítež nad Ludinou</t>
  </si>
  <si>
    <t>Obec Střížovice</t>
  </si>
  <si>
    <t>Obec Studánka</t>
  </si>
  <si>
    <t>OBEC STUDENEC</t>
  </si>
  <si>
    <t>Obec Studnice</t>
  </si>
  <si>
    <t>OBEC SUDICE</t>
  </si>
  <si>
    <t>Obec Sudkov</t>
  </si>
  <si>
    <t>Obec Sudoměřice</t>
  </si>
  <si>
    <t>Obec Sudslava</t>
  </si>
  <si>
    <t>OBEC SUCHDOL</t>
  </si>
  <si>
    <t>Obec Suchohrdly</t>
  </si>
  <si>
    <t>Obec Suchohrdly u Miroslavi</t>
  </si>
  <si>
    <t>Obec Suchomasty</t>
  </si>
  <si>
    <t>OBEC SUCHÝ</t>
  </si>
  <si>
    <t>Obec Sukorady</t>
  </si>
  <si>
    <t>Obec Supíkovice</t>
  </si>
  <si>
    <t>Obec Svárov</t>
  </si>
  <si>
    <t>OBEC SVATÁ MAŘÍ</t>
  </si>
  <si>
    <t>Obec Svatoslav</t>
  </si>
  <si>
    <t>OBEC SVATÝ JAN  POD SKALOU</t>
  </si>
  <si>
    <t>OBEC SVATÝ JAN NAD MALŠÍ</t>
  </si>
  <si>
    <t>OBEC SVĚTLÁ</t>
  </si>
  <si>
    <t>Obec Sviadnov</t>
  </si>
  <si>
    <t>OBEC SVIJANY</t>
  </si>
  <si>
    <t>OBEC SVOR</t>
  </si>
  <si>
    <t>Obec Svratouch</t>
  </si>
  <si>
    <t>OBEC SVRKYNĚ</t>
  </si>
  <si>
    <t>OBEC SYROVÍN</t>
  </si>
  <si>
    <t>Obec Šabina</t>
  </si>
  <si>
    <t>Obec Šafov</t>
  </si>
  <si>
    <t>OBEC ŠAROVY</t>
  </si>
  <si>
    <t>OBEC ŠEBETOV</t>
  </si>
  <si>
    <t>Obec Šerkovice</t>
  </si>
  <si>
    <t>OBEC ŠESTAJOVICE</t>
  </si>
  <si>
    <t>Obec Šetějovice</t>
  </si>
  <si>
    <t>Obec Šilheřovice</t>
  </si>
  <si>
    <t>Obec Šípy</t>
  </si>
  <si>
    <t>Obec Široká Niva</t>
  </si>
  <si>
    <t>OBEC ŠLAPANOV</t>
  </si>
  <si>
    <t>OBEC ŠOŠŮVKA</t>
  </si>
  <si>
    <t>Obec Špičky</t>
  </si>
  <si>
    <t>Obec Štáblovice</t>
  </si>
  <si>
    <t>OBEC ŠTĚMĚCHY</t>
  </si>
  <si>
    <t>Obec Štichovice</t>
  </si>
  <si>
    <t>Obec Študlov</t>
  </si>
  <si>
    <t>OBEC TASOV</t>
  </si>
  <si>
    <t>OBEC TEČOVICE</t>
  </si>
  <si>
    <t>Obec Těchobuz</t>
  </si>
  <si>
    <t>Obec Těně</t>
  </si>
  <si>
    <t>Obec Teplice nad Bečvou</t>
  </si>
  <si>
    <t>Obec Terezín</t>
  </si>
  <si>
    <t>OBEC TÍSEK</t>
  </si>
  <si>
    <t>Obec Tisová</t>
  </si>
  <si>
    <t>Obec Tlučná</t>
  </si>
  <si>
    <t>Obec Topolany</t>
  </si>
  <si>
    <t xml:space="preserve">                          Neinvestiční výdaje organizačních složek státu na škody způsobené živelními katastrofami                                                                                                                    </t>
  </si>
  <si>
    <t>Účelové investiční dotace obcím celkem</t>
  </si>
  <si>
    <t xml:space="preserve">Investiční dotace a půjčky krajům a obcím celkem </t>
  </si>
  <si>
    <t>Obec Travčice</t>
  </si>
  <si>
    <t>OBEC TRHOVÉ DUŠNÍKY</t>
  </si>
  <si>
    <t>Obec Trojanovice</t>
  </si>
  <si>
    <t>Obec Trstěnice</t>
  </si>
  <si>
    <t>Obec Truskovice</t>
  </si>
  <si>
    <t>Obec Třanovice</t>
  </si>
  <si>
    <t>Obec Třebařov</t>
  </si>
  <si>
    <t>Obec Třebětice</t>
  </si>
  <si>
    <t>Obec Třebom</t>
  </si>
  <si>
    <t>Obec Třebosice</t>
  </si>
  <si>
    <t>Obec Třemešná</t>
  </si>
  <si>
    <t>Obec Třemešné</t>
  </si>
  <si>
    <t>Obec Tři Dvory</t>
  </si>
  <si>
    <t>Obec Tři Sekery</t>
  </si>
  <si>
    <t>Obec Třtice</t>
  </si>
  <si>
    <t>OBEC TUČAPY</t>
  </si>
  <si>
    <t>Obec Tučín</t>
  </si>
  <si>
    <t>Obec Tuhaň</t>
  </si>
  <si>
    <t>Obec Tuchlovice</t>
  </si>
  <si>
    <t>Obec Tuchoraz</t>
  </si>
  <si>
    <t>Obec Tuklaty</t>
  </si>
  <si>
    <t>Obec Turovice</t>
  </si>
  <si>
    <t>Obec Tvrdkov</t>
  </si>
  <si>
    <t>Obec Uhlířov</t>
  </si>
  <si>
    <t>OBEC UHŘICE</t>
  </si>
  <si>
    <t>Obec Uhřice</t>
  </si>
  <si>
    <t>OBEC ÚJEZD U BOSKOVIC</t>
  </si>
  <si>
    <t>Obec Újezd u Rosic</t>
  </si>
  <si>
    <t>OBEC ÚJEZDEC U OSVĚTIMAN</t>
  </si>
  <si>
    <t>Obec Únanov</t>
  </si>
  <si>
    <t>OBEC UNČÍN</t>
  </si>
  <si>
    <t>Obec Úněšov</t>
  </si>
  <si>
    <t>OBEC ÚNĚTICE</t>
  </si>
  <si>
    <t>Obec Unkovice</t>
  </si>
  <si>
    <t>OBEC ÚSTÍ</t>
  </si>
  <si>
    <t>Obec Ústí</t>
  </si>
  <si>
    <t>Obec Úsuší</t>
  </si>
  <si>
    <t>Obec Útvina</t>
  </si>
  <si>
    <t>Obec Valašská Senice</t>
  </si>
  <si>
    <t>Podpora mezinárodní spolupráce a aktivní zapojení do formulování azylové a migrační politiky v rámci Evropské unie</t>
  </si>
  <si>
    <t>Obec Valšov</t>
  </si>
  <si>
    <t>Obec Vápenná</t>
  </si>
  <si>
    <t>OBEC VAVŘINEC</t>
  </si>
  <si>
    <t>OBEC VÁŽANY</t>
  </si>
  <si>
    <t>OBEC VĚCOV</t>
  </si>
  <si>
    <t>Obec Vědomice</t>
  </si>
  <si>
    <t>Obec Vedrovice</t>
  </si>
  <si>
    <t>Obec Velešovice</t>
  </si>
  <si>
    <t>Obec Velichov</t>
  </si>
  <si>
    <t>Obec Velíš</t>
  </si>
  <si>
    <t>OBEC VELKÁ BUKOVINA</t>
  </si>
  <si>
    <t>Obec Velká Kraš</t>
  </si>
  <si>
    <t>OBEC VELKÁ LOSENICE</t>
  </si>
  <si>
    <t>Obec Velká Štáhle</t>
  </si>
  <si>
    <t>OBEC VELKÉ ALBRECHTICE</t>
  </si>
  <si>
    <t>OBEC VELKÉ HOSTĚRÁDKY</t>
  </si>
  <si>
    <t>Obec Velké Chvojno</t>
  </si>
  <si>
    <t>Obec Velké Všelisy</t>
  </si>
  <si>
    <t>Obec Velké Žernoseky</t>
  </si>
  <si>
    <t>Obec Velký Malahov</t>
  </si>
  <si>
    <t>Obec Velký Vřešťov</t>
  </si>
  <si>
    <t>Obec Veltruby</t>
  </si>
  <si>
    <t>Obec Vendryně</t>
  </si>
  <si>
    <t>OBEC VERNÉŘOVICE</t>
  </si>
  <si>
    <t>OBEC VESELÁ</t>
  </si>
  <si>
    <t>Obec Veselá</t>
  </si>
  <si>
    <t>Obec Veselí</t>
  </si>
  <si>
    <t>Obec Veselíčko</t>
  </si>
  <si>
    <t>Obec Věteřov</t>
  </si>
  <si>
    <t>OBEC VĚTRUŠICE</t>
  </si>
  <si>
    <t>Obec Větřkovice</t>
  </si>
  <si>
    <t>Obec Vevčice</t>
  </si>
  <si>
    <t>OBEC VĚŽKY</t>
  </si>
  <si>
    <t>OBEC VĚŽNÁ</t>
  </si>
  <si>
    <t>OBEC VĚŽNICE</t>
  </si>
  <si>
    <t>OBEC VÍCEMĚŘICE</t>
  </si>
  <si>
    <t>Obec Vícenice u Náměště nad Oslavou</t>
  </si>
  <si>
    <t>OBEC VÍCOV</t>
  </si>
  <si>
    <t>OBEC VÍDEŇ</t>
  </si>
  <si>
    <t>OBEC VIDOV</t>
  </si>
  <si>
    <t>Obec Vikýřovice</t>
  </si>
  <si>
    <t>Obec Vilantice</t>
  </si>
  <si>
    <t>OBEC VILÉMOV</t>
  </si>
  <si>
    <t>Obec Vilémov</t>
  </si>
  <si>
    <t>OBEC VILÉMOVICE</t>
  </si>
  <si>
    <t>Obec Viničné Šumice</t>
  </si>
  <si>
    <t>OBEC VÍR</t>
  </si>
  <si>
    <t>OBEC VIŠŇOVÁ</t>
  </si>
  <si>
    <t>Obec Vítězná</t>
  </si>
  <si>
    <t>Obec Vítonice</t>
  </si>
  <si>
    <t>OBEC VIŽINA</t>
  </si>
  <si>
    <t>OBEC VLACHOVA LHOTA</t>
  </si>
  <si>
    <t>OBEC VLASATICE</t>
  </si>
  <si>
    <t>Obec Vlastějovice</t>
  </si>
  <si>
    <t>OBEC VLASTIBOŘICE</t>
  </si>
  <si>
    <t>Obec Vlkaneč</t>
  </si>
  <si>
    <t>Obec Vlkovice</t>
  </si>
  <si>
    <t>Obec Vochov</t>
  </si>
  <si>
    <t>Obec Vojkovice</t>
  </si>
  <si>
    <t>Obec Volduchy</t>
  </si>
  <si>
    <t>OBEC VOLEVČICE</t>
  </si>
  <si>
    <t>OBEC VOLFARTICE</t>
  </si>
  <si>
    <t>Obec Volfířov</t>
  </si>
  <si>
    <t>OBEC VRÁBČE</t>
  </si>
  <si>
    <t>Obec Vracovice</t>
  </si>
  <si>
    <t>Obec Vranovská Ves</t>
  </si>
  <si>
    <t>Obec Vratěnín</t>
  </si>
  <si>
    <t>Obec Vráž</t>
  </si>
  <si>
    <t>Obec Vražkov</t>
  </si>
  <si>
    <t>OBEC VRBÁTKY</t>
  </si>
  <si>
    <t>Obec Vrbice</t>
  </si>
  <si>
    <t>Obec Vrdy</t>
  </si>
  <si>
    <t>Obec Vrhaveč</t>
  </si>
  <si>
    <t>OBEC VRCHOSLAVICE</t>
  </si>
  <si>
    <t>Obec Vrutice</t>
  </si>
  <si>
    <t>OBEC VŠELIBICE</t>
  </si>
  <si>
    <t>Obec Všeradov</t>
  </si>
  <si>
    <t>OBEC VÝČAPY</t>
  </si>
  <si>
    <t>Obec Výrovice</t>
  </si>
  <si>
    <t>Obec Vysoká nad Labem</t>
  </si>
  <si>
    <t>OBEC VYSOKÁ PEC</t>
  </si>
  <si>
    <t>OBEC VYSOKÉ POLE</t>
  </si>
  <si>
    <t>Obec Vysokov</t>
  </si>
  <si>
    <t>OBEC VYSOKÝ CHLUMEC</t>
  </si>
  <si>
    <t>Obec Vyšehněvice</t>
  </si>
  <si>
    <t>Obec Výžerky</t>
  </si>
  <si>
    <t>Obec Zábeštní Lhota</t>
  </si>
  <si>
    <t>Obec Zádub - Závišín</t>
  </si>
  <si>
    <t>Obec Záhornice</t>
  </si>
  <si>
    <t>Obec Zahrádky</t>
  </si>
  <si>
    <t>OBEC ZAHRÁDKY</t>
  </si>
  <si>
    <t>OBEC ZAJEČÍ</t>
  </si>
  <si>
    <t>Obec Záleznice</t>
  </si>
  <si>
    <t>Obec Zámrsk</t>
  </si>
  <si>
    <t>Obec Závišice</t>
  </si>
  <si>
    <t>Obec Zbizuby</t>
  </si>
  <si>
    <t>Obec Zbrašín</t>
  </si>
  <si>
    <t>OBEC ZBYTINY</t>
  </si>
  <si>
    <t>OBEC ZDĚTÍN</t>
  </si>
  <si>
    <t>OBEC ZDIBY</t>
  </si>
  <si>
    <t>OBEC ZLÁMANEC</t>
  </si>
  <si>
    <t>Obec Zlatá Olešnice</t>
  </si>
  <si>
    <t>OBEC ZLATÁ OLEŠNICE</t>
  </si>
  <si>
    <t>Obec Zlatníky Hodkovice</t>
  </si>
  <si>
    <t>OBEC ZLECHOV</t>
  </si>
  <si>
    <t>Obec Zruč-Senec</t>
  </si>
  <si>
    <t>Obec Zvole</t>
  </si>
  <si>
    <t>Obec Žabčice</t>
  </si>
  <si>
    <t>Obec Žádovice</t>
  </si>
  <si>
    <t>Obec Žákava</t>
  </si>
  <si>
    <t>Obec Žalkovice</t>
  </si>
  <si>
    <t>OBEC ŽÁROVNÁ</t>
  </si>
  <si>
    <t>OBEC ŽĎÁR</t>
  </si>
  <si>
    <t>OBEC ŽĎÁREC</t>
  </si>
  <si>
    <t>Obec Ždírec</t>
  </si>
  <si>
    <t>Obec Želatovice</t>
  </si>
  <si>
    <t>OBEC ŽELEČ</t>
  </si>
  <si>
    <t>Obec Železné</t>
  </si>
  <si>
    <t>OBEC ŽENKLAVA</t>
  </si>
  <si>
    <t>OBEC ŽERANOVICE</t>
  </si>
  <si>
    <t>Obec Žerotín</t>
  </si>
  <si>
    <t>Obec Žerůtky</t>
  </si>
  <si>
    <t>OBEC ŽÍTKOVÁ</t>
  </si>
  <si>
    <t>Obec Životice u Nového Jičína</t>
  </si>
  <si>
    <t>Obec Žiželice</t>
  </si>
  <si>
    <t>Obec Žlunice</t>
  </si>
  <si>
    <t>Statutární město Brno, městská část Brno - Chrlice</t>
  </si>
  <si>
    <t>Czech POINT</t>
  </si>
  <si>
    <t xml:space="preserve">Celkem </t>
  </si>
  <si>
    <t>Datum: 16. února 2009</t>
  </si>
  <si>
    <t>Vypracovala: Ing. Mikulová, tel. 974 849 327</t>
  </si>
  <si>
    <t>Kontroloval: Ing. Jásenský, tel. 974 849 809</t>
  </si>
  <si>
    <t xml:space="preserve"> A. Přehled účelových výdajů na podporu výzkumu a vývoje v roce 2008   </t>
  </si>
  <si>
    <t>po změnách 2008</t>
  </si>
  <si>
    <t xml:space="preserve"> k 31.12.2008</t>
  </si>
  <si>
    <t xml:space="preserve"> B. Přehled institucionálních výdajů na výzkum a vývoj v roce 2008   </t>
  </si>
  <si>
    <t xml:space="preserve">     C. Přehled výdajů na výzkum a vývoj na programy spolufinancované z prostředků ze zahraničních programů v roce 2008                    </t>
  </si>
  <si>
    <t xml:space="preserve">     D. Přehled výdajů na výzkum a vývoj celkem, včetně programů spolufinancovaných z prostředků zahraničních programů, v roce 2008                </t>
  </si>
  <si>
    <t xml:space="preserve">E. Přehled prostředků na výzkum a vývoj převedených do rezervního fondu a stav vzniklých nároků    </t>
  </si>
  <si>
    <t>k 1.1.2008</t>
  </si>
  <si>
    <t>k 1.1.2009</t>
  </si>
  <si>
    <t>Zajištění přípravy na krizové situace
 podle zákona č. 240/2000 Sb.</t>
  </si>
  <si>
    <t>1441</t>
  </si>
  <si>
    <t xml:space="preserve"> Výdaje na programy spolufinancované 
 z prostředků EU bez SZP - programovací
 období 2004 až 2006 celkem </t>
  </si>
  <si>
    <t>1442</t>
  </si>
  <si>
    <t xml:space="preserve">    v tom: ze státního rozpočtu  </t>
  </si>
  <si>
    <t>1443</t>
  </si>
  <si>
    <t xml:space="preserve">              kryté příjmem z rozpočtu EU  </t>
  </si>
  <si>
    <t>1444</t>
  </si>
  <si>
    <t xml:space="preserve"> Výdaje na programy spolufinancované 
 z prostředků EU bez SZP - programovací
 období 2007 až 2013 celkem </t>
  </si>
  <si>
    <t>1445</t>
  </si>
  <si>
    <t>1446</t>
  </si>
  <si>
    <t>1447</t>
  </si>
  <si>
    <t>Výdaje na společné projekty, které 
 jsou z části financovány z prostředků 
 ostatních zahraničních programů</t>
  </si>
  <si>
    <t>1448</t>
  </si>
  <si>
    <t xml:space="preserve">  v tom: ze státního rozpočtu</t>
  </si>
  <si>
    <t>1449</t>
  </si>
  <si>
    <t xml:space="preserve">            kryté příjmem z prostředků 
             ostatních zahraničních programů </t>
  </si>
  <si>
    <t>1450</t>
  </si>
  <si>
    <r>
      <t xml:space="preserve">1) </t>
    </r>
    <r>
      <rPr>
        <sz val="9"/>
        <rFont val="Arial CE"/>
        <family val="2"/>
      </rPr>
      <t>povinné pojistné na sociální zabezpečení a příspěvek na státní politiku zaměstnanosti a pojistné na veřejné zdravotní pojištění</t>
    </r>
  </si>
  <si>
    <r>
      <t>2)</t>
    </r>
    <r>
      <rPr>
        <sz val="9"/>
        <rFont val="Arial CE"/>
        <family val="2"/>
      </rPr>
      <t xml:space="preserve"> programy EU a ostatní zahraniční programy (např. EHP, Norsko atd.)</t>
    </r>
  </si>
  <si>
    <r>
      <t>3)</t>
    </r>
    <r>
      <rPr>
        <sz val="9"/>
        <rFont val="Arial CE"/>
        <family val="2"/>
      </rPr>
      <t xml:space="preserve"> výdaje na výzkum a vývoj podle § 6 odst. 1 zákona č. 130/2002 Sb.</t>
    </r>
  </si>
  <si>
    <r>
      <t>4)</t>
    </r>
    <r>
      <rPr>
        <sz val="9"/>
        <rFont val="Arial CE"/>
        <family val="2"/>
      </rPr>
      <t xml:space="preserve"> výdaje na výzkum a vývoj podle § 6 odst. 2 zákona č. 130/2002 Sb.</t>
    </r>
  </si>
  <si>
    <t>Rozpočet</t>
  </si>
  <si>
    <t xml:space="preserve"> z toho čerpáno</t>
  </si>
  <si>
    <t>řádek</t>
  </si>
  <si>
    <t>Organizace</t>
  </si>
  <si>
    <t>z rezervního fondu</t>
  </si>
  <si>
    <t>běžné</t>
  </si>
  <si>
    <t>kapitálové</t>
  </si>
  <si>
    <t>výdaje</t>
  </si>
  <si>
    <t>celkem</t>
  </si>
  <si>
    <t>Státní organizace :    celkem</t>
  </si>
  <si>
    <t>1.1.</t>
  </si>
  <si>
    <t xml:space="preserve">v tom: </t>
  </si>
  <si>
    <t xml:space="preserve"> OSS</t>
  </si>
  <si>
    <t xml:space="preserve"> 1.2.</t>
  </si>
  <si>
    <t xml:space="preserve"> PO</t>
  </si>
  <si>
    <t>1.3.</t>
  </si>
  <si>
    <t xml:space="preserve"> PO )*</t>
  </si>
  <si>
    <t>OS a PO v působnosti ÚSC:celkem</t>
  </si>
  <si>
    <t>2.1.</t>
  </si>
  <si>
    <t xml:space="preserve"> OS</t>
  </si>
  <si>
    <t>2.2.</t>
  </si>
  <si>
    <t>3.</t>
  </si>
  <si>
    <t>4.</t>
  </si>
  <si>
    <t>Veřejné výzkumné instituce</t>
  </si>
  <si>
    <t>5.</t>
  </si>
  <si>
    <t>Ostatní subjekty :      celkem</t>
  </si>
  <si>
    <t>5.1.</t>
  </si>
  <si>
    <t>v tom:  podnikatelské subjekty</t>
  </si>
  <si>
    <t>5.2.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</si>
</sst>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\.\ mmmm\ yyyy"/>
    <numFmt numFmtId="165" formatCode="\k\ dd/mm/yyyy"/>
    <numFmt numFmtId="166" formatCode="0.00;[Red]0.00"/>
    <numFmt numFmtId="167" formatCode="#,##0.00,;\-#,##0.00,;0.00"/>
    <numFmt numFmtId="168" formatCode="0.0"/>
    <numFmt numFmtId="169" formatCode="dd/mm/yy"/>
    <numFmt numFmtId="170" formatCode="#,##0.0"/>
    <numFmt numFmtId="171" formatCode="#,##0_ ;\-#,##0\ "/>
    <numFmt numFmtId="172" formatCode="#,##0.00&quot; &quot;"/>
    <numFmt numFmtId="173" formatCode="&quot; &quot;@"/>
    <numFmt numFmtId="174" formatCode="#,##0.00&quot; &quot;;\-#,##0.00&quot; &quot;;&quot; &quot;;&quot; &quot;\ "/>
    <numFmt numFmtId="175" formatCode="#,##0\ "/>
    <numFmt numFmtId="176" formatCode="#,##0.0&quot; &quot;;\-#,##0.0&quot; &quot;;&quot; &quot;;&quot; &quot;\ "/>
    <numFmt numFmtId="177" formatCode="#,##0&quot; &quot;;\-#,##0&quot; &quot;;&quot; &quot;;&quot; &quot;\ "/>
    <numFmt numFmtId="178" formatCode="#,##0.000"/>
    <numFmt numFmtId="179" formatCode="#,##0.0000"/>
    <numFmt numFmtId="180" formatCode="#,##0&quot; 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#&quot; &quot;"/>
    <numFmt numFmtId="185" formatCode="#,##0.00000"/>
    <numFmt numFmtId="186" formatCode="##,###,###,##0.00"/>
    <numFmt numFmtId="187" formatCode="0.0%"/>
  </numFmts>
  <fonts count="100">
    <font>
      <sz val="10"/>
      <name val="Arial CE"/>
      <family val="0"/>
    </font>
    <font>
      <b/>
      <sz val="16"/>
      <name val="Times New Roman CE"/>
      <family val="1"/>
    </font>
    <font>
      <b/>
      <sz val="12"/>
      <name val="Times New Roman CE"/>
      <family val="1"/>
    </font>
    <font>
      <b/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sz val="40"/>
      <name val="Arial CE"/>
      <family val="2"/>
    </font>
    <font>
      <b/>
      <sz val="40"/>
      <name val="Arial CE"/>
      <family val="2"/>
    </font>
    <font>
      <sz val="12"/>
      <name val="Arial CE"/>
      <family val="0"/>
    </font>
    <font>
      <b/>
      <sz val="8"/>
      <name val="Arial CE"/>
      <family val="2"/>
    </font>
    <font>
      <sz val="10"/>
      <color indexed="10"/>
      <name val="Arial CE"/>
      <family val="2"/>
    </font>
    <font>
      <u val="single"/>
      <sz val="9"/>
      <name val="Arial CE"/>
      <family val="2"/>
    </font>
    <font>
      <sz val="9"/>
      <color indexed="10"/>
      <name val="Arial CE"/>
      <family val="2"/>
    </font>
    <font>
      <sz val="8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11"/>
      <color indexed="10"/>
      <name val="Arial CE"/>
      <family val="2"/>
    </font>
    <font>
      <sz val="11"/>
      <color indexed="10"/>
      <name val="Arial CE"/>
      <family val="2"/>
    </font>
    <font>
      <b/>
      <sz val="16"/>
      <name val="Arial CE"/>
      <family val="2"/>
    </font>
    <font>
      <b/>
      <sz val="10"/>
      <color indexed="10"/>
      <name val="Arial CE"/>
      <family val="2"/>
    </font>
    <font>
      <b/>
      <sz val="9"/>
      <name val="Arial CE"/>
      <family val="0"/>
    </font>
    <font>
      <i/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i/>
      <vertAlign val="superscript"/>
      <sz val="11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sz val="8"/>
      <color indexed="11"/>
      <name val="Arial CE"/>
      <family val="2"/>
    </font>
    <font>
      <vertAlign val="superscript"/>
      <sz val="8"/>
      <name val="Arial CE"/>
      <family val="2"/>
    </font>
    <font>
      <b/>
      <i/>
      <sz val="8"/>
      <name val="Arial CE"/>
      <family val="2"/>
    </font>
    <font>
      <b/>
      <sz val="8"/>
      <color indexed="11"/>
      <name val="Arial CE"/>
      <family val="2"/>
    </font>
    <font>
      <sz val="7"/>
      <name val="Arial CE"/>
      <family val="2"/>
    </font>
    <font>
      <sz val="10"/>
      <color indexed="8"/>
      <name val="Arial CE"/>
      <family val="2"/>
    </font>
    <font>
      <sz val="9"/>
      <color indexed="8"/>
      <name val="Arial CE"/>
      <family val="2"/>
    </font>
    <font>
      <b/>
      <sz val="12"/>
      <color indexed="8"/>
      <name val="Arial CE"/>
      <family val="2"/>
    </font>
    <font>
      <sz val="11"/>
      <color indexed="8"/>
      <name val="Arial CE"/>
      <family val="2"/>
    </font>
    <font>
      <b/>
      <sz val="9"/>
      <color indexed="8"/>
      <name val="Arial CE"/>
      <family val="2"/>
    </font>
    <font>
      <b/>
      <sz val="14"/>
      <color indexed="8"/>
      <name val="Arial CE"/>
      <family val="2"/>
    </font>
    <font>
      <i/>
      <sz val="9"/>
      <name val="Arial CE"/>
      <family val="2"/>
    </font>
    <font>
      <i/>
      <sz val="8"/>
      <color indexed="8"/>
      <name val="Arial CE"/>
      <family val="2"/>
    </font>
    <font>
      <u val="single"/>
      <sz val="12"/>
      <color indexed="8"/>
      <name val="Arial CE"/>
      <family val="2"/>
    </font>
    <font>
      <u val="single"/>
      <sz val="8"/>
      <name val="Arial CE"/>
      <family val="2"/>
    </font>
    <font>
      <b/>
      <i/>
      <sz val="12"/>
      <name val="Arial CE"/>
      <family val="2"/>
    </font>
    <font>
      <vertAlign val="superscript"/>
      <sz val="10"/>
      <name val="Arial CE"/>
      <family val="2"/>
    </font>
    <font>
      <vertAlign val="superscript"/>
      <sz val="10"/>
      <color indexed="8"/>
      <name val="Arial CE"/>
      <family val="2"/>
    </font>
    <font>
      <vertAlign val="superscript"/>
      <sz val="9"/>
      <name val="Arial CE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48"/>
      <name val="Arial"/>
      <family val="2"/>
    </font>
    <font>
      <sz val="14"/>
      <color indexed="4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i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9"/>
      <name val="Times New Roman CE"/>
      <family val="1"/>
    </font>
    <font>
      <b/>
      <sz val="13"/>
      <name val="Arial CE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3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4"/>
      <name val="Arial"/>
      <family val="2"/>
    </font>
    <font>
      <b/>
      <i/>
      <sz val="10"/>
      <name val="Arial CE"/>
      <family val="2"/>
    </font>
    <font>
      <sz val="10"/>
      <name val="Times New Roman CE"/>
      <family val="1"/>
    </font>
    <font>
      <sz val="12"/>
      <name val="Times New Roman CE"/>
      <family val="1"/>
    </font>
    <font>
      <b/>
      <sz val="18"/>
      <name val="Arial CE"/>
      <family val="2"/>
    </font>
    <font>
      <sz val="18"/>
      <name val="Arial CE"/>
      <family val="2"/>
    </font>
    <font>
      <sz val="16"/>
      <name val="Arial CE"/>
      <family val="2"/>
    </font>
    <font>
      <sz val="12"/>
      <color indexed="10"/>
      <name val="Arial CE"/>
      <family val="2"/>
    </font>
    <font>
      <sz val="12"/>
      <color indexed="14"/>
      <name val="Arial CE"/>
      <family val="2"/>
    </font>
    <font>
      <b/>
      <sz val="10"/>
      <name val="Times New Roman CE"/>
      <family val="1"/>
    </font>
    <font>
      <b/>
      <sz val="16"/>
      <color indexed="10"/>
      <name val="Arial CE"/>
      <family val="2"/>
    </font>
    <font>
      <sz val="16"/>
      <color indexed="10"/>
      <name val="Arial CE"/>
      <family val="2"/>
    </font>
    <font>
      <sz val="13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53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4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Continuous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6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7" xfId="0" applyFont="1" applyBorder="1" applyAlignment="1">
      <alignment horizontal="centerContinuous"/>
    </xf>
    <xf numFmtId="0" fontId="0" fillId="0" borderId="8" xfId="0" applyFont="1" applyBorder="1" applyAlignment="1">
      <alignment horizontal="centerContinuous"/>
    </xf>
    <xf numFmtId="0" fontId="0" fillId="0" borderId="9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11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8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23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vertical="center" wrapText="1"/>
    </xf>
    <xf numFmtId="0" fontId="8" fillId="0" borderId="30" xfId="0" applyFont="1" applyBorder="1" applyAlignment="1">
      <alignment vertical="center"/>
    </xf>
    <xf numFmtId="0" fontId="8" fillId="0" borderId="27" xfId="0" applyFont="1" applyBorder="1" applyAlignment="1">
      <alignment vertical="center" wrapText="1"/>
    </xf>
    <xf numFmtId="0" fontId="3" fillId="0" borderId="0" xfId="0" applyFont="1" applyAlignment="1">
      <alignment horizontal="centerContinuous" wrapText="1"/>
    </xf>
    <xf numFmtId="0" fontId="1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21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0" fillId="0" borderId="20" xfId="0" applyFont="1" applyBorder="1" applyAlignment="1">
      <alignment/>
    </xf>
    <xf numFmtId="0" fontId="0" fillId="0" borderId="0" xfId="0" applyAlignment="1">
      <alignment horizontal="left" indent="1"/>
    </xf>
    <xf numFmtId="0" fontId="8" fillId="0" borderId="32" xfId="0" applyFont="1" applyBorder="1" applyAlignment="1">
      <alignment horizontal="center" vertical="center"/>
    </xf>
    <xf numFmtId="0" fontId="8" fillId="0" borderId="32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80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 horizontal="right"/>
    </xf>
    <xf numFmtId="0" fontId="7" fillId="0" borderId="0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3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2" fillId="0" borderId="8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12" fillId="0" borderId="8" xfId="0" applyFont="1" applyBorder="1" applyAlignment="1">
      <alignment horizontal="centerContinuous"/>
    </xf>
    <xf numFmtId="0" fontId="7" fillId="0" borderId="34" xfId="0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12" fillId="0" borderId="35" xfId="0" applyFont="1" applyFill="1" applyBorder="1" applyAlignment="1">
      <alignment horizontal="centerContinuous"/>
    </xf>
    <xf numFmtId="0" fontId="6" fillId="0" borderId="20" xfId="0" applyFont="1" applyFill="1" applyBorder="1" applyAlignment="1">
      <alignment horizontal="centerContinuous"/>
    </xf>
    <xf numFmtId="0" fontId="12" fillId="0" borderId="35" xfId="0" applyFont="1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0" fontId="0" fillId="0" borderId="24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32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16" fontId="0" fillId="0" borderId="48" xfId="0" applyNumberFormat="1" applyFont="1" applyBorder="1" applyAlignment="1">
      <alignment horizontal="center" vertical="center" wrapText="1"/>
    </xf>
    <xf numFmtId="16" fontId="0" fillId="0" borderId="42" xfId="0" applyNumberFormat="1" applyFont="1" applyBorder="1" applyAlignment="1">
      <alignment horizontal="center" vertical="center" wrapText="1"/>
    </xf>
    <xf numFmtId="16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49" xfId="0" applyFont="1" applyBorder="1" applyAlignment="1">
      <alignment horizontal="left"/>
    </xf>
    <xf numFmtId="0" fontId="0" fillId="0" borderId="29" xfId="0" applyFont="1" applyBorder="1" applyAlignment="1">
      <alignment horizontal="centerContinuous"/>
    </xf>
    <xf numFmtId="0" fontId="0" fillId="0" borderId="50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49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43" xfId="0" applyFont="1" applyBorder="1" applyAlignment="1">
      <alignment horizontal="center"/>
    </xf>
    <xf numFmtId="0" fontId="14" fillId="0" borderId="0" xfId="0" applyFont="1" applyAlignment="1">
      <alignment/>
    </xf>
    <xf numFmtId="0" fontId="12" fillId="0" borderId="35" xfId="0" applyFont="1" applyFill="1" applyBorder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 horizontal="center"/>
    </xf>
    <xf numFmtId="0" fontId="0" fillId="0" borderId="52" xfId="0" applyFont="1" applyBorder="1" applyAlignment="1">
      <alignment horizontal="centerContinuous"/>
    </xf>
    <xf numFmtId="0" fontId="0" fillId="0" borderId="47" xfId="0" applyFont="1" applyBorder="1" applyAlignment="1">
      <alignment horizontal="centerContinuous"/>
    </xf>
    <xf numFmtId="0" fontId="0" fillId="0" borderId="5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20" xfId="0" applyFont="1" applyBorder="1" applyAlignment="1">
      <alignment horizontal="centerContinuous"/>
    </xf>
    <xf numFmtId="0" fontId="0" fillId="0" borderId="5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5" fillId="0" borderId="50" xfId="0" applyFont="1" applyBorder="1" applyAlignment="1">
      <alignment horizontal="left"/>
    </xf>
    <xf numFmtId="0" fontId="5" fillId="0" borderId="15" xfId="0" applyFont="1" applyBorder="1" applyAlignment="1">
      <alignment horizontal="centerContinuous"/>
    </xf>
    <xf numFmtId="0" fontId="0" fillId="0" borderId="56" xfId="0" applyFont="1" applyBorder="1" applyAlignment="1">
      <alignment horizontal="center"/>
    </xf>
    <xf numFmtId="0" fontId="0" fillId="0" borderId="0" xfId="0" applyFont="1" applyBorder="1" applyAlignment="1">
      <alignment horizontal="centerContinuous" wrapText="1"/>
    </xf>
    <xf numFmtId="0" fontId="5" fillId="0" borderId="52" xfId="0" applyFont="1" applyBorder="1" applyAlignment="1">
      <alignment horizontal="left"/>
    </xf>
    <xf numFmtId="0" fontId="5" fillId="0" borderId="47" xfId="0" applyFont="1" applyBorder="1" applyAlignment="1">
      <alignment horizontal="centerContinuous"/>
    </xf>
    <xf numFmtId="0" fontId="12" fillId="0" borderId="57" xfId="0" applyFont="1" applyBorder="1" applyAlignment="1">
      <alignment horizontal="centerContinuous"/>
    </xf>
    <xf numFmtId="0" fontId="0" fillId="0" borderId="18" xfId="0" applyFont="1" applyBorder="1" applyAlignment="1">
      <alignment/>
    </xf>
    <xf numFmtId="0" fontId="0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16" fontId="13" fillId="0" borderId="44" xfId="0" applyNumberFormat="1" applyFont="1" applyBorder="1" applyAlignment="1">
      <alignment horizontal="center"/>
    </xf>
    <xf numFmtId="0" fontId="15" fillId="0" borderId="15" xfId="0" applyFont="1" applyBorder="1" applyAlignment="1">
      <alignment horizontal="left"/>
    </xf>
    <xf numFmtId="0" fontId="0" fillId="0" borderId="41" xfId="0" applyFont="1" applyBorder="1" applyAlignment="1">
      <alignment/>
    </xf>
    <xf numFmtId="0" fontId="12" fillId="0" borderId="0" xfId="0" applyFont="1" applyBorder="1" applyAlignment="1" applyProtection="1">
      <alignment horizontal="left"/>
      <protection locked="0"/>
    </xf>
    <xf numFmtId="0" fontId="16" fillId="0" borderId="0" xfId="0" applyFont="1" applyAlignment="1">
      <alignment/>
    </xf>
    <xf numFmtId="0" fontId="17" fillId="0" borderId="0" xfId="17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centerContinuous"/>
    </xf>
    <xf numFmtId="2" fontId="0" fillId="0" borderId="0" xfId="0" applyNumberFormat="1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/>
    </xf>
    <xf numFmtId="3" fontId="24" fillId="0" borderId="63" xfId="0" applyNumberFormat="1" applyFont="1" applyBorder="1" applyAlignment="1">
      <alignment horizontal="center"/>
    </xf>
    <xf numFmtId="3" fontId="24" fillId="0" borderId="64" xfId="0" applyNumberFormat="1" applyFont="1" applyBorder="1" applyAlignment="1">
      <alignment/>
    </xf>
    <xf numFmtId="3" fontId="24" fillId="0" borderId="3" xfId="0" applyNumberFormat="1" applyFont="1" applyBorder="1" applyAlignment="1">
      <alignment/>
    </xf>
    <xf numFmtId="3" fontId="24" fillId="0" borderId="37" xfId="0" applyNumberFormat="1" applyFont="1" applyBorder="1" applyAlignment="1">
      <alignment/>
    </xf>
    <xf numFmtId="3" fontId="24" fillId="0" borderId="2" xfId="0" applyNumberFormat="1" applyFont="1" applyBorder="1" applyAlignment="1">
      <alignment horizontal="center"/>
    </xf>
    <xf numFmtId="3" fontId="24" fillId="0" borderId="2" xfId="0" applyNumberFormat="1" applyFont="1" applyBorder="1" applyAlignment="1">
      <alignment/>
    </xf>
    <xf numFmtId="3" fontId="24" fillId="0" borderId="63" xfId="0" applyNumberFormat="1" applyFont="1" applyFill="1" applyBorder="1" applyAlignment="1">
      <alignment horizontal="center"/>
    </xf>
    <xf numFmtId="3" fontId="24" fillId="0" borderId="65" xfId="0" applyNumberFormat="1" applyFont="1" applyFill="1" applyBorder="1" applyAlignment="1">
      <alignment horizontal="left"/>
    </xf>
    <xf numFmtId="3" fontId="24" fillId="0" borderId="3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6" fillId="0" borderId="66" xfId="0" applyFont="1" applyFill="1" applyBorder="1" applyAlignment="1">
      <alignment horizontal="center"/>
    </xf>
    <xf numFmtId="3" fontId="24" fillId="0" borderId="37" xfId="0" applyNumberFormat="1" applyFont="1" applyBorder="1" applyAlignment="1">
      <alignment horizontal="center"/>
    </xf>
    <xf numFmtId="3" fontId="24" fillId="0" borderId="67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68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67" xfId="0" applyFont="1" applyFill="1" applyBorder="1" applyAlignment="1">
      <alignment horizontal="center"/>
    </xf>
    <xf numFmtId="0" fontId="0" fillId="0" borderId="69" xfId="0" applyFont="1" applyBorder="1" applyAlignment="1">
      <alignment/>
    </xf>
    <xf numFmtId="3" fontId="24" fillId="0" borderId="39" xfId="0" applyNumberFormat="1" applyFont="1" applyBorder="1" applyAlignment="1">
      <alignment horizontal="center"/>
    </xf>
    <xf numFmtId="3" fontId="24" fillId="0" borderId="3" xfId="0" applyNumberFormat="1" applyFont="1" applyBorder="1" applyAlignment="1">
      <alignment horizontal="center"/>
    </xf>
    <xf numFmtId="3" fontId="24" fillId="0" borderId="5" xfId="0" applyNumberFormat="1" applyFont="1" applyBorder="1" applyAlignment="1">
      <alignment horizontal="center"/>
    </xf>
    <xf numFmtId="3" fontId="24" fillId="0" borderId="39" xfId="0" applyNumberFormat="1" applyFont="1" applyFill="1" applyBorder="1" applyAlignment="1">
      <alignment horizontal="center"/>
    </xf>
    <xf numFmtId="3" fontId="24" fillId="0" borderId="70" xfId="0" applyNumberFormat="1" applyFont="1" applyFill="1" applyBorder="1" applyAlignment="1">
      <alignment horizontal="center"/>
    </xf>
    <xf numFmtId="3" fontId="24" fillId="0" borderId="38" xfId="0" applyNumberFormat="1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/>
    </xf>
    <xf numFmtId="0" fontId="6" fillId="0" borderId="71" xfId="0" applyFont="1" applyFill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5" fillId="0" borderId="39" xfId="0" applyFont="1" applyFill="1" applyBorder="1" applyAlignment="1">
      <alignment horizontal="center"/>
    </xf>
    <xf numFmtId="0" fontId="25" fillId="0" borderId="70" xfId="0" applyFont="1" applyFill="1" applyBorder="1" applyAlignment="1">
      <alignment horizontal="center"/>
    </xf>
    <xf numFmtId="0" fontId="25" fillId="0" borderId="38" xfId="0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0" fontId="25" fillId="0" borderId="71" xfId="0" applyFont="1" applyFill="1" applyBorder="1" applyAlignment="1">
      <alignment horizontal="center"/>
    </xf>
    <xf numFmtId="0" fontId="19" fillId="0" borderId="73" xfId="0" applyFont="1" applyBorder="1" applyAlignment="1">
      <alignment horizontal="left"/>
    </xf>
    <xf numFmtId="4" fontId="0" fillId="0" borderId="12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4" fontId="0" fillId="0" borderId="63" xfId="0" applyNumberFormat="1" applyFont="1" applyFill="1" applyBorder="1" applyAlignment="1">
      <alignment/>
    </xf>
    <xf numFmtId="4" fontId="0" fillId="0" borderId="67" xfId="0" applyNumberFormat="1" applyFont="1" applyFill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68" xfId="0" applyNumberFormat="1" applyFont="1" applyFill="1" applyBorder="1" applyAlignment="1">
      <alignment/>
    </xf>
    <xf numFmtId="4" fontId="0" fillId="0" borderId="65" xfId="0" applyNumberFormat="1" applyFont="1" applyBorder="1" applyAlignment="1">
      <alignment/>
    </xf>
    <xf numFmtId="4" fontId="0" fillId="0" borderId="74" xfId="0" applyNumberFormat="1" applyFont="1" applyBorder="1" applyAlignment="1">
      <alignment/>
    </xf>
    <xf numFmtId="0" fontId="6" fillId="0" borderId="75" xfId="0" applyFont="1" applyBorder="1" applyAlignment="1">
      <alignment horizontal="left"/>
    </xf>
    <xf numFmtId="4" fontId="19" fillId="0" borderId="22" xfId="0" applyNumberFormat="1" applyFont="1" applyBorder="1" applyAlignment="1">
      <alignment/>
    </xf>
    <xf numFmtId="4" fontId="19" fillId="0" borderId="55" xfId="0" applyNumberFormat="1" applyFont="1" applyBorder="1" applyAlignment="1">
      <alignment/>
    </xf>
    <xf numFmtId="3" fontId="19" fillId="0" borderId="55" xfId="0" applyNumberFormat="1" applyFont="1" applyBorder="1" applyAlignment="1">
      <alignment/>
    </xf>
    <xf numFmtId="3" fontId="19" fillId="0" borderId="20" xfId="0" applyNumberFormat="1" applyFont="1" applyBorder="1" applyAlignment="1">
      <alignment/>
    </xf>
    <xf numFmtId="4" fontId="19" fillId="0" borderId="55" xfId="0" applyNumberFormat="1" applyFont="1" applyFill="1" applyBorder="1" applyAlignment="1">
      <alignment/>
    </xf>
    <xf numFmtId="4" fontId="19" fillId="0" borderId="48" xfId="0" applyNumberFormat="1" applyFont="1" applyBorder="1" applyAlignment="1">
      <alignment/>
    </xf>
    <xf numFmtId="4" fontId="19" fillId="0" borderId="22" xfId="0" applyNumberFormat="1" applyFont="1" applyFill="1" applyBorder="1" applyAlignment="1">
      <alignment/>
    </xf>
    <xf numFmtId="4" fontId="19" fillId="0" borderId="25" xfId="0" applyNumberFormat="1" applyFont="1" applyFill="1" applyBorder="1" applyAlignment="1">
      <alignment/>
    </xf>
    <xf numFmtId="4" fontId="19" fillId="0" borderId="76" xfId="0" applyNumberFormat="1" applyFont="1" applyBorder="1" applyAlignment="1">
      <alignment/>
    </xf>
    <xf numFmtId="4" fontId="19" fillId="0" borderId="77" xfId="0" applyNumberFormat="1" applyFont="1" applyBorder="1" applyAlignment="1">
      <alignment/>
    </xf>
    <xf numFmtId="4" fontId="0" fillId="0" borderId="63" xfId="0" applyNumberFormat="1" applyFont="1" applyBorder="1" applyAlignment="1">
      <alignment/>
    </xf>
    <xf numFmtId="4" fontId="0" fillId="0" borderId="37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4" fontId="0" fillId="0" borderId="37" xfId="0" applyNumberFormat="1" applyFont="1" applyFill="1" applyBorder="1" applyAlignment="1">
      <alignment/>
    </xf>
    <xf numFmtId="4" fontId="0" fillId="0" borderId="63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0" fillId="0" borderId="67" xfId="0" applyNumberFormat="1" applyFont="1" applyBorder="1" applyAlignment="1">
      <alignment/>
    </xf>
    <xf numFmtId="4" fontId="0" fillId="0" borderId="66" xfId="0" applyNumberFormat="1" applyFont="1" applyBorder="1" applyAlignment="1">
      <alignment/>
    </xf>
    <xf numFmtId="0" fontId="0" fillId="0" borderId="73" xfId="0" applyFont="1" applyBorder="1" applyAlignment="1">
      <alignment/>
    </xf>
    <xf numFmtId="4" fontId="0" fillId="2" borderId="27" xfId="0" applyNumberFormat="1" applyFont="1" applyFill="1" applyBorder="1" applyAlignment="1">
      <alignment/>
    </xf>
    <xf numFmtId="4" fontId="0" fillId="2" borderId="37" xfId="0" applyNumberFormat="1" applyFont="1" applyFill="1" applyBorder="1" applyAlignment="1">
      <alignment/>
    </xf>
    <xf numFmtId="3" fontId="0" fillId="2" borderId="37" xfId="0" applyNumberFormat="1" applyFont="1" applyFill="1" applyBorder="1" applyAlignment="1">
      <alignment/>
    </xf>
    <xf numFmtId="0" fontId="0" fillId="3" borderId="72" xfId="0" applyFont="1" applyFill="1" applyBorder="1" applyAlignment="1">
      <alignment horizontal="left"/>
    </xf>
    <xf numFmtId="4" fontId="0" fillId="0" borderId="39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8" fillId="0" borderId="3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4" fontId="0" fillId="0" borderId="3" xfId="0" applyNumberFormat="1" applyFont="1" applyFill="1" applyBorder="1" applyAlignment="1">
      <alignment/>
    </xf>
    <xf numFmtId="4" fontId="0" fillId="0" borderId="38" xfId="0" applyNumberFormat="1" applyFont="1" applyBorder="1" applyAlignment="1">
      <alignment/>
    </xf>
    <xf numFmtId="4" fontId="0" fillId="0" borderId="39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0" borderId="70" xfId="0" applyNumberFormat="1" applyFont="1" applyFill="1" applyBorder="1" applyAlignment="1">
      <alignment/>
    </xf>
    <xf numFmtId="4" fontId="0" fillId="0" borderId="71" xfId="0" applyNumberFormat="1" applyFont="1" applyBorder="1" applyAlignment="1">
      <alignment/>
    </xf>
    <xf numFmtId="0" fontId="0" fillId="0" borderId="62" xfId="0" applyFont="1" applyBorder="1" applyAlignment="1">
      <alignment/>
    </xf>
    <xf numFmtId="0" fontId="19" fillId="0" borderId="75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78" xfId="0" applyFont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33" xfId="0" applyNumberFormat="1" applyFont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68" xfId="0" applyNumberFormat="1" applyFont="1" applyFill="1" applyBorder="1" applyAlignment="1">
      <alignment/>
    </xf>
    <xf numFmtId="4" fontId="0" fillId="0" borderId="65" xfId="0" applyNumberFormat="1" applyFont="1" applyBorder="1" applyAlignment="1">
      <alignment/>
    </xf>
    <xf numFmtId="4" fontId="0" fillId="0" borderId="74" xfId="0" applyNumberFormat="1" applyFont="1" applyBorder="1" applyAlignment="1">
      <alignment/>
    </xf>
    <xf numFmtId="3" fontId="0" fillId="0" borderId="2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0" fillId="0" borderId="67" xfId="0" applyNumberFormat="1" applyFont="1" applyBorder="1" applyAlignment="1">
      <alignment/>
    </xf>
    <xf numFmtId="0" fontId="5" fillId="0" borderId="62" xfId="0" applyFont="1" applyBorder="1" applyAlignment="1">
      <alignment vertical="top"/>
    </xf>
    <xf numFmtId="0" fontId="0" fillId="0" borderId="79" xfId="0" applyFont="1" applyBorder="1" applyAlignment="1">
      <alignment horizontal="left" wrapText="1" shrinkToFit="1"/>
    </xf>
    <xf numFmtId="4" fontId="0" fillId="0" borderId="22" xfId="0" applyNumberFormat="1" applyFont="1" applyBorder="1" applyAlignment="1">
      <alignment/>
    </xf>
    <xf numFmtId="4" fontId="0" fillId="0" borderId="55" xfId="0" applyNumberFormat="1" applyFont="1" applyBorder="1" applyAlignment="1">
      <alignment/>
    </xf>
    <xf numFmtId="3" fontId="0" fillId="0" borderId="55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4" fontId="0" fillId="2" borderId="55" xfId="0" applyNumberFormat="1" applyFont="1" applyFill="1" applyBorder="1" applyAlignment="1">
      <alignment/>
    </xf>
    <xf numFmtId="3" fontId="0" fillId="2" borderId="55" xfId="0" applyNumberFormat="1" applyFont="1" applyFill="1" applyBorder="1" applyAlignment="1">
      <alignment/>
    </xf>
    <xf numFmtId="4" fontId="0" fillId="0" borderId="55" xfId="0" applyNumberFormat="1" applyFont="1" applyFill="1" applyBorder="1" applyAlignment="1">
      <alignment/>
    </xf>
    <xf numFmtId="4" fontId="0" fillId="0" borderId="48" xfId="0" applyNumberFormat="1" applyFont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76" xfId="0" applyNumberFormat="1" applyFont="1" applyBorder="1" applyAlignment="1">
      <alignment/>
    </xf>
    <xf numFmtId="4" fontId="0" fillId="0" borderId="77" xfId="0" applyNumberFormat="1" applyFont="1" applyBorder="1" applyAlignment="1">
      <alignment/>
    </xf>
    <xf numFmtId="0" fontId="0" fillId="0" borderId="80" xfId="0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56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4" fontId="0" fillId="2" borderId="56" xfId="0" applyNumberFormat="1" applyFont="1" applyFill="1" applyBorder="1" applyAlignment="1">
      <alignment/>
    </xf>
    <xf numFmtId="3" fontId="0" fillId="2" borderId="56" xfId="0" applyNumberFormat="1" applyFont="1" applyFill="1" applyBorder="1" applyAlignment="1">
      <alignment/>
    </xf>
    <xf numFmtId="4" fontId="0" fillId="0" borderId="56" xfId="0" applyNumberFormat="1" applyFont="1" applyFill="1" applyBorder="1" applyAlignment="1">
      <alignment/>
    </xf>
    <xf numFmtId="4" fontId="0" fillId="0" borderId="41" xfId="0" applyNumberFormat="1" applyFont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81" xfId="0" applyNumberFormat="1" applyFont="1" applyBorder="1" applyAlignment="1">
      <alignment/>
    </xf>
    <xf numFmtId="0" fontId="0" fillId="0" borderId="80" xfId="0" applyFont="1" applyBorder="1" applyAlignment="1">
      <alignment horizontal="left" wrapText="1" shrinkToFit="1"/>
    </xf>
    <xf numFmtId="0" fontId="0" fillId="0" borderId="82" xfId="0" applyFont="1" applyBorder="1" applyAlignment="1">
      <alignment/>
    </xf>
    <xf numFmtId="4" fontId="0" fillId="0" borderId="36" xfId="0" applyNumberFormat="1" applyFont="1" applyBorder="1" applyAlignment="1">
      <alignment/>
    </xf>
    <xf numFmtId="4" fontId="0" fillId="0" borderId="83" xfId="0" applyNumberFormat="1" applyFont="1" applyBorder="1" applyAlignment="1">
      <alignment/>
    </xf>
    <xf numFmtId="3" fontId="0" fillId="0" borderId="83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4" fontId="0" fillId="0" borderId="83" xfId="0" applyNumberFormat="1" applyFont="1" applyFill="1" applyBorder="1" applyAlignment="1">
      <alignment/>
    </xf>
    <xf numFmtId="4" fontId="0" fillId="0" borderId="44" xfId="0" applyNumberFormat="1" applyFont="1" applyBorder="1" applyAlignment="1">
      <alignment/>
    </xf>
    <xf numFmtId="4" fontId="0" fillId="0" borderId="36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0" fillId="0" borderId="84" xfId="0" applyNumberFormat="1" applyFont="1" applyBorder="1" applyAlignment="1">
      <alignment/>
    </xf>
    <xf numFmtId="4" fontId="0" fillId="0" borderId="85" xfId="0" applyNumberFormat="1" applyFont="1" applyBorder="1" applyAlignment="1">
      <alignment/>
    </xf>
    <xf numFmtId="0" fontId="0" fillId="0" borderId="82" xfId="0" applyFont="1" applyBorder="1" applyAlignment="1">
      <alignment horizontal="left"/>
    </xf>
    <xf numFmtId="4" fontId="0" fillId="2" borderId="83" xfId="0" applyNumberFormat="1" applyFont="1" applyFill="1" applyBorder="1" applyAlignment="1">
      <alignment/>
    </xf>
    <xf numFmtId="3" fontId="0" fillId="2" borderId="83" xfId="0" applyNumberFormat="1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0" fillId="3" borderId="75" xfId="0" applyFont="1" applyFill="1" applyBorder="1" applyAlignment="1">
      <alignment horizontal="left"/>
    </xf>
    <xf numFmtId="4" fontId="0" fillId="0" borderId="22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76" xfId="0" applyNumberFormat="1" applyFont="1" applyBorder="1" applyAlignment="1">
      <alignment/>
    </xf>
    <xf numFmtId="4" fontId="0" fillId="0" borderId="36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0" fillId="0" borderId="84" xfId="0" applyNumberFormat="1" applyFont="1" applyBorder="1" applyAlignment="1">
      <alignment/>
    </xf>
    <xf numFmtId="3" fontId="0" fillId="0" borderId="37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4" fontId="0" fillId="0" borderId="67" xfId="0" applyNumberFormat="1" applyFont="1" applyFill="1" applyBorder="1" applyAlignment="1">
      <alignment/>
    </xf>
    <xf numFmtId="4" fontId="0" fillId="0" borderId="66" xfId="0" applyNumberFormat="1" applyFont="1" applyFill="1" applyBorder="1" applyAlignment="1">
      <alignment/>
    </xf>
    <xf numFmtId="4" fontId="0" fillId="2" borderId="3" xfId="0" applyNumberFormat="1" applyFon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0" borderId="70" xfId="0" applyNumberFormat="1" applyFont="1" applyBorder="1" applyAlignment="1">
      <alignment/>
    </xf>
    <xf numFmtId="0" fontId="19" fillId="0" borderId="86" xfId="0" applyFont="1" applyBorder="1" applyAlignment="1">
      <alignment vertical="center"/>
    </xf>
    <xf numFmtId="4" fontId="19" fillId="0" borderId="87" xfId="0" applyNumberFormat="1" applyFont="1" applyBorder="1" applyAlignment="1">
      <alignment vertical="center"/>
    </xf>
    <xf numFmtId="4" fontId="19" fillId="0" borderId="54" xfId="0" applyNumberFormat="1" applyFont="1" applyBorder="1" applyAlignment="1">
      <alignment vertical="center"/>
    </xf>
    <xf numFmtId="3" fontId="19" fillId="0" borderId="54" xfId="0" applyNumberFormat="1" applyFont="1" applyBorder="1" applyAlignment="1">
      <alignment vertical="center"/>
    </xf>
    <xf numFmtId="3" fontId="19" fillId="0" borderId="47" xfId="0" applyNumberFormat="1" applyFont="1" applyBorder="1" applyAlignment="1">
      <alignment vertical="center"/>
    </xf>
    <xf numFmtId="4" fontId="19" fillId="0" borderId="54" xfId="0" applyNumberFormat="1" applyFont="1" applyFill="1" applyBorder="1" applyAlignment="1">
      <alignment vertical="center"/>
    </xf>
    <xf numFmtId="4" fontId="19" fillId="0" borderId="45" xfId="0" applyNumberFormat="1" applyFont="1" applyBorder="1" applyAlignment="1">
      <alignment vertical="center"/>
    </xf>
    <xf numFmtId="4" fontId="19" fillId="0" borderId="87" xfId="0" applyNumberFormat="1" applyFont="1" applyFill="1" applyBorder="1" applyAlignment="1">
      <alignment vertical="center"/>
    </xf>
    <xf numFmtId="4" fontId="19" fillId="0" borderId="40" xfId="0" applyNumberFormat="1" applyFont="1" applyFill="1" applyBorder="1" applyAlignment="1">
      <alignment vertical="center"/>
    </xf>
    <xf numFmtId="4" fontId="19" fillId="0" borderId="88" xfId="0" applyNumberFormat="1" applyFont="1" applyBorder="1" applyAlignment="1">
      <alignment vertical="center"/>
    </xf>
    <xf numFmtId="4" fontId="19" fillId="0" borderId="89" xfId="0" applyNumberFormat="1" applyFont="1" applyBorder="1" applyAlignment="1">
      <alignment vertical="center"/>
    </xf>
    <xf numFmtId="0" fontId="19" fillId="0" borderId="0" xfId="0" applyFont="1" applyBorder="1" applyAlignment="1">
      <alignment/>
    </xf>
    <xf numFmtId="0" fontId="0" fillId="0" borderId="90" xfId="0" applyFont="1" applyBorder="1" applyAlignment="1">
      <alignment/>
    </xf>
    <xf numFmtId="4" fontId="19" fillId="0" borderId="63" xfId="0" applyNumberFormat="1" applyFont="1" applyBorder="1" applyAlignment="1">
      <alignment/>
    </xf>
    <xf numFmtId="4" fontId="19" fillId="0" borderId="37" xfId="0" applyNumberFormat="1" applyFont="1" applyBorder="1" applyAlignment="1">
      <alignment/>
    </xf>
    <xf numFmtId="3" fontId="19" fillId="0" borderId="37" xfId="0" applyNumberFormat="1" applyFont="1" applyBorder="1" applyAlignment="1">
      <alignment/>
    </xf>
    <xf numFmtId="3" fontId="19" fillId="0" borderId="2" xfId="0" applyNumberFormat="1" applyFont="1" applyBorder="1" applyAlignment="1">
      <alignment/>
    </xf>
    <xf numFmtId="4" fontId="19" fillId="2" borderId="37" xfId="0" applyNumberFormat="1" applyFont="1" applyFill="1" applyBorder="1" applyAlignment="1">
      <alignment/>
    </xf>
    <xf numFmtId="3" fontId="19" fillId="2" borderId="37" xfId="0" applyNumberFormat="1" applyFont="1" applyFill="1" applyBorder="1" applyAlignment="1">
      <alignment/>
    </xf>
    <xf numFmtId="4" fontId="19" fillId="0" borderId="37" xfId="0" applyNumberFormat="1" applyFont="1" applyFill="1" applyBorder="1" applyAlignment="1">
      <alignment/>
    </xf>
    <xf numFmtId="4" fontId="19" fillId="0" borderId="34" xfId="0" applyNumberFormat="1" applyFont="1" applyBorder="1" applyAlignment="1">
      <alignment/>
    </xf>
    <xf numFmtId="4" fontId="19" fillId="0" borderId="63" xfId="0" applyNumberFormat="1" applyFont="1" applyFill="1" applyBorder="1" applyAlignment="1">
      <alignment/>
    </xf>
    <xf numFmtId="4" fontId="19" fillId="0" borderId="27" xfId="0" applyNumberFormat="1" applyFont="1" applyFill="1" applyBorder="1" applyAlignment="1">
      <alignment/>
    </xf>
    <xf numFmtId="4" fontId="19" fillId="0" borderId="67" xfId="0" applyNumberFormat="1" applyFont="1" applyBorder="1" applyAlignment="1">
      <alignment/>
    </xf>
    <xf numFmtId="4" fontId="19" fillId="0" borderId="66" xfId="0" applyNumberFormat="1" applyFont="1" applyBorder="1" applyAlignment="1">
      <alignment/>
    </xf>
    <xf numFmtId="4" fontId="8" fillId="0" borderId="63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0" fontId="0" fillId="0" borderId="62" xfId="0" applyBorder="1" applyAlignment="1">
      <alignment/>
    </xf>
    <xf numFmtId="0" fontId="5" fillId="0" borderId="69" xfId="0" applyFont="1" applyBorder="1" applyAlignment="1">
      <alignment/>
    </xf>
    <xf numFmtId="0" fontId="19" fillId="0" borderId="61" xfId="0" applyFont="1" applyBorder="1" applyAlignment="1">
      <alignment horizontal="center"/>
    </xf>
    <xf numFmtId="4" fontId="0" fillId="0" borderId="91" xfId="0" applyNumberFormat="1" applyFont="1" applyBorder="1" applyAlignment="1">
      <alignment/>
    </xf>
    <xf numFmtId="3" fontId="0" fillId="0" borderId="91" xfId="0" applyNumberFormat="1" applyFont="1" applyBorder="1" applyAlignment="1">
      <alignment/>
    </xf>
    <xf numFmtId="3" fontId="0" fillId="0" borderId="92" xfId="0" applyNumberFormat="1" applyFont="1" applyBorder="1" applyAlignment="1">
      <alignment/>
    </xf>
    <xf numFmtId="4" fontId="0" fillId="0" borderId="91" xfId="0" applyNumberFormat="1" applyFont="1" applyFill="1" applyBorder="1" applyAlignment="1">
      <alignment/>
    </xf>
    <xf numFmtId="4" fontId="0" fillId="0" borderId="93" xfId="0" applyNumberFormat="1" applyFont="1" applyBorder="1" applyAlignment="1">
      <alignment/>
    </xf>
    <xf numFmtId="4" fontId="0" fillId="0" borderId="94" xfId="0" applyNumberFormat="1" applyFont="1" applyFill="1" applyBorder="1" applyAlignment="1">
      <alignment/>
    </xf>
    <xf numFmtId="4" fontId="0" fillId="0" borderId="95" xfId="0" applyNumberFormat="1" applyFont="1" applyFill="1" applyBorder="1" applyAlignment="1">
      <alignment/>
    </xf>
    <xf numFmtId="4" fontId="0" fillId="0" borderId="96" xfId="0" applyNumberFormat="1" applyFont="1" applyBorder="1" applyAlignment="1">
      <alignment/>
    </xf>
    <xf numFmtId="4" fontId="0" fillId="0" borderId="97" xfId="0" applyNumberFormat="1" applyFont="1" applyBorder="1" applyAlignment="1">
      <alignment/>
    </xf>
    <xf numFmtId="0" fontId="19" fillId="0" borderId="62" xfId="0" applyFont="1" applyBorder="1" applyAlignment="1">
      <alignment horizontal="center"/>
    </xf>
    <xf numFmtId="0" fontId="0" fillId="0" borderId="98" xfId="0" applyFont="1" applyBorder="1" applyAlignment="1">
      <alignment/>
    </xf>
    <xf numFmtId="4" fontId="0" fillId="0" borderId="99" xfId="0" applyNumberFormat="1" applyFont="1" applyBorder="1" applyAlignment="1">
      <alignment/>
    </xf>
    <xf numFmtId="3" fontId="0" fillId="0" borderId="99" xfId="0" applyNumberFormat="1" applyFont="1" applyBorder="1" applyAlignment="1">
      <alignment/>
    </xf>
    <xf numFmtId="3" fontId="0" fillId="0" borderId="100" xfId="0" applyNumberFormat="1" applyFont="1" applyBorder="1" applyAlignment="1">
      <alignment/>
    </xf>
    <xf numFmtId="4" fontId="0" fillId="0" borderId="99" xfId="0" applyNumberFormat="1" applyFont="1" applyFill="1" applyBorder="1" applyAlignment="1">
      <alignment/>
    </xf>
    <xf numFmtId="4" fontId="0" fillId="0" borderId="101" xfId="0" applyNumberFormat="1" applyFont="1" applyBorder="1" applyAlignment="1">
      <alignment/>
    </xf>
    <xf numFmtId="4" fontId="0" fillId="0" borderId="102" xfId="0" applyNumberFormat="1" applyFont="1" applyFill="1" applyBorder="1" applyAlignment="1">
      <alignment/>
    </xf>
    <xf numFmtId="4" fontId="0" fillId="0" borderId="103" xfId="0" applyNumberFormat="1" applyFont="1" applyFill="1" applyBorder="1" applyAlignment="1">
      <alignment/>
    </xf>
    <xf numFmtId="4" fontId="0" fillId="0" borderId="104" xfId="0" applyNumberFormat="1" applyFont="1" applyBorder="1" applyAlignment="1">
      <alignment/>
    </xf>
    <xf numFmtId="4" fontId="0" fillId="0" borderId="105" xfId="0" applyNumberFormat="1" applyFont="1" applyBorder="1" applyAlignment="1">
      <alignment/>
    </xf>
    <xf numFmtId="0" fontId="19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4" fillId="0" borderId="61" xfId="0" applyFont="1" applyBorder="1" applyAlignment="1">
      <alignment horizontal="left"/>
    </xf>
    <xf numFmtId="4" fontId="0" fillId="0" borderId="96" xfId="0" applyNumberFormat="1" applyFont="1" applyFill="1" applyBorder="1" applyAlignment="1">
      <alignment/>
    </xf>
    <xf numFmtId="4" fontId="0" fillId="0" borderId="93" xfId="0" applyNumberFormat="1" applyFont="1" applyBorder="1" applyAlignment="1">
      <alignment/>
    </xf>
    <xf numFmtId="4" fontId="0" fillId="0" borderId="92" xfId="0" applyNumberFormat="1" applyFont="1" applyFill="1" applyBorder="1" applyAlignment="1">
      <alignment/>
    </xf>
    <xf numFmtId="4" fontId="0" fillId="0" borderId="92" xfId="0" applyNumberFormat="1" applyFont="1" applyBorder="1" applyAlignment="1">
      <alignment/>
    </xf>
    <xf numFmtId="0" fontId="24" fillId="0" borderId="62" xfId="0" applyFont="1" applyBorder="1" applyAlignment="1">
      <alignment horizontal="left"/>
    </xf>
    <xf numFmtId="4" fontId="0" fillId="0" borderId="34" xfId="0" applyNumberFormat="1" applyFont="1" applyBorder="1" applyAlignment="1">
      <alignment/>
    </xf>
    <xf numFmtId="4" fontId="0" fillId="0" borderId="37" xfId="0" applyNumberFormat="1" applyFont="1" applyFill="1" applyBorder="1" applyAlignment="1">
      <alignment/>
    </xf>
    <xf numFmtId="4" fontId="0" fillId="0" borderId="2" xfId="0" applyNumberFormat="1" applyFont="1" applyFill="1" applyBorder="1" applyAlignment="1">
      <alignment/>
    </xf>
    <xf numFmtId="4" fontId="0" fillId="0" borderId="2" xfId="0" applyNumberFormat="1" applyFont="1" applyBorder="1" applyAlignment="1">
      <alignment/>
    </xf>
    <xf numFmtId="0" fontId="24" fillId="0" borderId="98" xfId="0" applyFont="1" applyBorder="1" applyAlignment="1">
      <alignment horizontal="left"/>
    </xf>
    <xf numFmtId="4" fontId="0" fillId="0" borderId="104" xfId="0" applyNumberFormat="1" applyFont="1" applyFill="1" applyBorder="1" applyAlignment="1">
      <alignment/>
    </xf>
    <xf numFmtId="4" fontId="0" fillId="0" borderId="101" xfId="0" applyNumberFormat="1" applyFont="1" applyBorder="1" applyAlignment="1">
      <alignment/>
    </xf>
    <xf numFmtId="4" fontId="0" fillId="0" borderId="100" xfId="0" applyNumberFormat="1" applyFont="1" applyFill="1" applyBorder="1" applyAlignment="1">
      <alignment/>
    </xf>
    <xf numFmtId="4" fontId="0" fillId="0" borderId="10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62" xfId="0" applyFont="1" applyBorder="1" applyAlignment="1">
      <alignment horizontal="left"/>
    </xf>
    <xf numFmtId="0" fontId="24" fillId="0" borderId="98" xfId="0" applyFont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26" fillId="4" borderId="0" xfId="0" applyFont="1" applyFill="1" applyBorder="1" applyAlignment="1">
      <alignment/>
    </xf>
    <xf numFmtId="0" fontId="19" fillId="4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28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14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Continuous" vertical="center" wrapText="1"/>
    </xf>
    <xf numFmtId="0" fontId="7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right" vertical="top"/>
    </xf>
    <xf numFmtId="0" fontId="0" fillId="0" borderId="12" xfId="0" applyFont="1" applyFill="1" applyBorder="1" applyAlignment="1">
      <alignment/>
    </xf>
    <xf numFmtId="0" fontId="7" fillId="0" borderId="68" xfId="0" applyFont="1" applyFill="1" applyBorder="1" applyAlignment="1">
      <alignment horizontal="left"/>
    </xf>
    <xf numFmtId="0" fontId="7" fillId="0" borderId="106" xfId="0" applyFont="1" applyFill="1" applyBorder="1" applyAlignment="1">
      <alignment horizontal="centerContinuous" vertical="center"/>
    </xf>
    <xf numFmtId="0" fontId="7" fillId="0" borderId="9" xfId="0" applyFont="1" applyFill="1" applyBorder="1" applyAlignment="1">
      <alignment horizontal="centerContinuous"/>
    </xf>
    <xf numFmtId="0" fontId="7" fillId="0" borderId="1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Continuous"/>
    </xf>
    <xf numFmtId="0" fontId="7" fillId="0" borderId="2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63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5" xfId="0" applyFont="1" applyFill="1" applyBorder="1" applyAlignment="1">
      <alignment horizontal="center" vertical="top"/>
    </xf>
    <xf numFmtId="0" fontId="7" fillId="0" borderId="35" xfId="0" applyFont="1" applyFill="1" applyBorder="1" applyAlignment="1">
      <alignment horizontal="center" vertical="top"/>
    </xf>
    <xf numFmtId="0" fontId="7" fillId="0" borderId="55" xfId="0" applyNumberFormat="1" applyFont="1" applyFill="1" applyBorder="1" applyAlignment="1" quotePrefix="1">
      <alignment horizontal="center"/>
    </xf>
    <xf numFmtId="0" fontId="7" fillId="0" borderId="20" xfId="0" applyNumberFormat="1" applyFont="1" applyFill="1" applyBorder="1" applyAlignment="1" quotePrefix="1">
      <alignment horizontal="center"/>
    </xf>
    <xf numFmtId="0" fontId="0" fillId="0" borderId="39" xfId="0" applyFont="1" applyFill="1" applyBorder="1" applyAlignment="1">
      <alignment/>
    </xf>
    <xf numFmtId="0" fontId="29" fillId="0" borderId="26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3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174" fontId="6" fillId="0" borderId="11" xfId="0" applyNumberFormat="1" applyFont="1" applyFill="1" applyBorder="1" applyAlignment="1">
      <alignment horizontal="right" vertical="center"/>
    </xf>
    <xf numFmtId="174" fontId="0" fillId="0" borderId="11" xfId="0" applyNumberFormat="1" applyFont="1" applyFill="1" applyBorder="1" applyAlignment="1">
      <alignment horizontal="right"/>
    </xf>
    <xf numFmtId="174" fontId="6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7" fillId="0" borderId="107" xfId="0" applyFont="1" applyFill="1" applyBorder="1" applyAlignment="1" applyProtection="1">
      <alignment wrapText="1"/>
      <protection locked="0"/>
    </xf>
    <xf numFmtId="174" fontId="0" fillId="0" borderId="108" xfId="0" applyNumberFormat="1" applyFont="1" applyFill="1" applyBorder="1" applyAlignment="1">
      <alignment horizontal="right"/>
    </xf>
    <xf numFmtId="174" fontId="0" fillId="0" borderId="109" xfId="0" applyNumberFormat="1" applyFont="1" applyFill="1" applyBorder="1" applyAlignment="1">
      <alignment horizontal="right"/>
    </xf>
    <xf numFmtId="0" fontId="30" fillId="0" borderId="107" xfId="0" applyFont="1" applyFill="1" applyBorder="1" applyAlignment="1" applyProtection="1">
      <alignment wrapText="1"/>
      <protection locked="0"/>
    </xf>
    <xf numFmtId="174" fontId="6" fillId="0" borderId="108" xfId="0" applyNumberFormat="1" applyFont="1" applyFill="1" applyBorder="1" applyAlignment="1">
      <alignment horizontal="right"/>
    </xf>
    <xf numFmtId="174" fontId="6" fillId="0" borderId="109" xfId="0" applyNumberFormat="1" applyFont="1" applyFill="1" applyBorder="1" applyAlignment="1">
      <alignment horizontal="right"/>
    </xf>
    <xf numFmtId="0" fontId="12" fillId="0" borderId="107" xfId="0" applyFont="1" applyFill="1" applyBorder="1" applyAlignment="1" applyProtection="1">
      <alignment wrapText="1"/>
      <protection locked="0"/>
    </xf>
    <xf numFmtId="174" fontId="0" fillId="0" borderId="108" xfId="0" applyNumberFormat="1" applyFont="1" applyFill="1" applyBorder="1" applyAlignment="1">
      <alignment horizontal="right"/>
    </xf>
    <xf numFmtId="174" fontId="0" fillId="0" borderId="109" xfId="0" applyNumberFormat="1" applyFont="1" applyFill="1" applyBorder="1" applyAlignment="1">
      <alignment horizontal="right"/>
    </xf>
    <xf numFmtId="0" fontId="6" fillId="0" borderId="87" xfId="0" applyFont="1" applyFill="1" applyBorder="1" applyAlignment="1" applyProtection="1">
      <alignment vertical="center" wrapText="1"/>
      <protection locked="0"/>
    </xf>
    <xf numFmtId="174" fontId="6" fillId="0" borderId="54" xfId="0" applyNumberFormat="1" applyFont="1" applyFill="1" applyBorder="1" applyAlignment="1">
      <alignment horizontal="right" vertical="center"/>
    </xf>
    <xf numFmtId="174" fontId="6" fillId="0" borderId="47" xfId="0" applyNumberFormat="1" applyFont="1" applyFill="1" applyBorder="1" applyAlignment="1">
      <alignment horizontal="right" vertical="center"/>
    </xf>
    <xf numFmtId="0" fontId="24" fillId="0" borderId="87" xfId="0" applyFont="1" applyFill="1" applyBorder="1" applyAlignment="1" applyProtection="1">
      <alignment vertical="center" wrapText="1"/>
      <protection locked="0"/>
    </xf>
    <xf numFmtId="174" fontId="6" fillId="0" borderId="40" xfId="0" applyNumberFormat="1" applyFont="1" applyFill="1" applyBorder="1" applyAlignment="1">
      <alignment horizontal="right"/>
    </xf>
    <xf numFmtId="174" fontId="6" fillId="0" borderId="88" xfId="0" applyNumberFormat="1" applyFont="1" applyFill="1" applyBorder="1" applyAlignment="1">
      <alignment horizontal="right"/>
    </xf>
    <xf numFmtId="0" fontId="7" fillId="0" borderId="107" xfId="0" applyFont="1" applyFill="1" applyBorder="1" applyAlignment="1">
      <alignment wrapText="1"/>
    </xf>
    <xf numFmtId="0" fontId="30" fillId="0" borderId="107" xfId="0" applyFont="1" applyFill="1" applyBorder="1" applyAlignment="1">
      <alignment wrapText="1"/>
    </xf>
    <xf numFmtId="0" fontId="6" fillId="0" borderId="87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4" fontId="6" fillId="0" borderId="0" xfId="0" applyNumberFormat="1" applyFont="1" applyFill="1" applyBorder="1" applyAlignment="1">
      <alignment horizontal="right" vertical="center"/>
    </xf>
    <xf numFmtId="0" fontId="0" fillId="0" borderId="87" xfId="0" applyFont="1" applyFill="1" applyBorder="1" applyAlignment="1">
      <alignment vertical="center" wrapText="1"/>
    </xf>
    <xf numFmtId="174" fontId="0" fillId="0" borderId="54" xfId="0" applyNumberFormat="1" applyFont="1" applyFill="1" applyBorder="1" applyAlignment="1">
      <alignment horizontal="right" vertical="center"/>
    </xf>
    <xf numFmtId="174" fontId="0" fillId="0" borderId="47" xfId="0" applyNumberFormat="1" applyFont="1" applyFill="1" applyBorder="1" applyAlignment="1">
      <alignment horizontal="right" vertical="center"/>
    </xf>
    <xf numFmtId="0" fontId="6" fillId="0" borderId="63" xfId="0" applyFont="1" applyFill="1" applyBorder="1" applyAlignment="1">
      <alignment horizontal="center" wrapText="1"/>
    </xf>
    <xf numFmtId="174" fontId="6" fillId="0" borderId="37" xfId="0" applyNumberFormat="1" applyFont="1" applyFill="1" applyBorder="1" applyAlignment="1">
      <alignment horizontal="right" vertical="center"/>
    </xf>
    <xf numFmtId="174" fontId="6" fillId="0" borderId="2" xfId="0" applyNumberFormat="1" applyFont="1" applyFill="1" applyBorder="1" applyAlignment="1">
      <alignment horizontal="right" vertical="center"/>
    </xf>
    <xf numFmtId="0" fontId="33" fillId="0" borderId="107" xfId="0" applyFont="1" applyFill="1" applyBorder="1" applyAlignment="1">
      <alignment wrapText="1"/>
    </xf>
    <xf numFmtId="0" fontId="7" fillId="0" borderId="107" xfId="0" applyFont="1" applyFill="1" applyBorder="1" applyAlignment="1">
      <alignment horizontal="left" wrapText="1"/>
    </xf>
    <xf numFmtId="0" fontId="7" fillId="0" borderId="110" xfId="0" applyFont="1" applyFill="1" applyBorder="1" applyAlignment="1">
      <alignment horizontal="left" wrapText="1"/>
    </xf>
    <xf numFmtId="174" fontId="0" fillId="0" borderId="111" xfId="0" applyNumberFormat="1" applyFont="1" applyFill="1" applyBorder="1" applyAlignment="1">
      <alignment horizontal="right"/>
    </xf>
    <xf numFmtId="174" fontId="0" fillId="0" borderId="112" xfId="0" applyNumberFormat="1" applyFont="1" applyFill="1" applyBorder="1" applyAlignment="1">
      <alignment horizontal="right"/>
    </xf>
    <xf numFmtId="0" fontId="7" fillId="0" borderId="113" xfId="0" applyFont="1" applyFill="1" applyBorder="1" applyAlignment="1">
      <alignment wrapText="1"/>
    </xf>
    <xf numFmtId="174" fontId="0" fillId="0" borderId="114" xfId="0" applyNumberFormat="1" applyFont="1" applyFill="1" applyBorder="1" applyAlignment="1">
      <alignment horizontal="right"/>
    </xf>
    <xf numFmtId="174" fontId="0" fillId="0" borderId="115" xfId="0" applyNumberFormat="1" applyFont="1" applyFill="1" applyBorder="1" applyAlignment="1">
      <alignment horizontal="right"/>
    </xf>
    <xf numFmtId="174" fontId="6" fillId="0" borderId="116" xfId="0" applyNumberFormat="1" applyFont="1" applyFill="1" applyBorder="1" applyAlignment="1">
      <alignment horizontal="right"/>
    </xf>
    <xf numFmtId="174" fontId="6" fillId="0" borderId="117" xfId="0" applyNumberFormat="1" applyFont="1" applyFill="1" applyBorder="1" applyAlignment="1">
      <alignment horizontal="right"/>
    </xf>
    <xf numFmtId="0" fontId="30" fillId="0" borderId="113" xfId="0" applyFont="1" applyFill="1" applyBorder="1" applyAlignment="1">
      <alignment wrapText="1"/>
    </xf>
    <xf numFmtId="174" fontId="6" fillId="0" borderId="118" xfId="0" applyNumberFormat="1" applyFont="1" applyFill="1" applyBorder="1" applyAlignment="1">
      <alignment horizontal="right"/>
    </xf>
    <xf numFmtId="174" fontId="6" fillId="0" borderId="114" xfId="0" applyNumberFormat="1" applyFont="1" applyFill="1" applyBorder="1" applyAlignment="1">
      <alignment horizontal="right"/>
    </xf>
    <xf numFmtId="174" fontId="6" fillId="0" borderId="119" xfId="0" applyNumberFormat="1" applyFont="1" applyFill="1" applyBorder="1" applyAlignment="1">
      <alignment horizontal="right"/>
    </xf>
    <xf numFmtId="0" fontId="6" fillId="0" borderId="39" xfId="0" applyFont="1" applyFill="1" applyBorder="1" applyAlignment="1">
      <alignment wrapText="1"/>
    </xf>
    <xf numFmtId="174" fontId="6" fillId="0" borderId="120" xfId="0" applyNumberFormat="1" applyFont="1" applyFill="1" applyBorder="1" applyAlignment="1">
      <alignment horizontal="right"/>
    </xf>
    <xf numFmtId="174" fontId="6" fillId="0" borderId="43" xfId="0" applyNumberFormat="1" applyFont="1" applyFill="1" applyBorder="1" applyAlignment="1">
      <alignment horizontal="right"/>
    </xf>
    <xf numFmtId="0" fontId="35" fillId="0" borderId="0" xfId="0" applyFont="1" applyFill="1" applyAlignment="1">
      <alignment wrapText="1"/>
    </xf>
    <xf numFmtId="174" fontId="0" fillId="0" borderId="0" xfId="0" applyNumberFormat="1" applyFont="1" applyFill="1" applyBorder="1" applyAlignment="1">
      <alignment horizontal="right" vertical="center"/>
    </xf>
    <xf numFmtId="174" fontId="0" fillId="0" borderId="52" xfId="0" applyNumberFormat="1" applyFont="1" applyFill="1" applyBorder="1" applyAlignment="1">
      <alignment horizontal="right" vertical="center"/>
    </xf>
    <xf numFmtId="0" fontId="7" fillId="0" borderId="87" xfId="0" applyFont="1" applyFill="1" applyBorder="1" applyAlignment="1" applyProtection="1">
      <alignment vertical="center"/>
      <protection locked="0"/>
    </xf>
    <xf numFmtId="174" fontId="0" fillId="0" borderId="40" xfId="0" applyNumberFormat="1" applyFont="1" applyFill="1" applyBorder="1" applyAlignment="1">
      <alignment horizontal="right" vertical="center"/>
    </xf>
    <xf numFmtId="174" fontId="0" fillId="0" borderId="88" xfId="0" applyNumberFormat="1" applyFont="1" applyFill="1" applyBorder="1" applyAlignment="1">
      <alignment horizontal="right" vertical="center"/>
    </xf>
    <xf numFmtId="174" fontId="0" fillId="0" borderId="8" xfId="0" applyNumberFormat="1" applyFont="1" applyFill="1" applyBorder="1" applyAlignment="1">
      <alignment horizontal="right" vertical="center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174" fontId="0" fillId="0" borderId="50" xfId="0" applyNumberFormat="1" applyFont="1" applyFill="1" applyBorder="1" applyAlignment="1">
      <alignment horizontal="right" vertical="center"/>
    </xf>
    <xf numFmtId="174" fontId="0" fillId="0" borderId="15" xfId="0" applyNumberFormat="1" applyFont="1" applyFill="1" applyBorder="1" applyAlignment="1">
      <alignment horizontal="right" vertical="center"/>
    </xf>
    <xf numFmtId="0" fontId="5" fillId="0" borderId="107" xfId="0" applyFont="1" applyFill="1" applyBorder="1" applyAlignment="1">
      <alignment wrapText="1"/>
    </xf>
    <xf numFmtId="0" fontId="5" fillId="0" borderId="113" xfId="0" applyFont="1" applyFill="1" applyBorder="1" applyAlignment="1">
      <alignment wrapText="1"/>
    </xf>
    <xf numFmtId="0" fontId="5" fillId="0" borderId="121" xfId="0" applyFont="1" applyFill="1" applyBorder="1" applyAlignment="1">
      <alignment wrapText="1"/>
    </xf>
    <xf numFmtId="0" fontId="30" fillId="0" borderId="122" xfId="0" applyFont="1" applyFill="1" applyBorder="1" applyAlignment="1">
      <alignment wrapText="1"/>
    </xf>
    <xf numFmtId="0" fontId="6" fillId="0" borderId="39" xfId="0" applyFont="1" applyFill="1" applyBorder="1" applyAlignment="1">
      <alignment vertical="center" wrapText="1"/>
    </xf>
    <xf numFmtId="0" fontId="24" fillId="0" borderId="87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49" fontId="0" fillId="0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Continuous" vertical="center"/>
    </xf>
    <xf numFmtId="0" fontId="36" fillId="0" borderId="0" xfId="0" applyFont="1" applyFill="1" applyAlignment="1">
      <alignment horizontal="centerContinuous" vertical="center"/>
    </xf>
    <xf numFmtId="0" fontId="37" fillId="0" borderId="0" xfId="0" applyFont="1" applyFill="1" applyAlignment="1">
      <alignment horizontal="centerContinuous" vertical="center"/>
    </xf>
    <xf numFmtId="0" fontId="36" fillId="0" borderId="0" xfId="0" applyNumberFormat="1" applyFont="1" applyAlignment="1">
      <alignment horizontal="centerContinuous" vertical="center"/>
    </xf>
    <xf numFmtId="0" fontId="39" fillId="0" borderId="0" xfId="0" applyFont="1" applyFill="1" applyAlignment="1">
      <alignment horizontal="left"/>
    </xf>
    <xf numFmtId="0" fontId="39" fillId="0" borderId="0" xfId="0" applyFont="1" applyFill="1" applyAlignment="1">
      <alignment horizontal="left" vertical="center"/>
    </xf>
    <xf numFmtId="0" fontId="40" fillId="0" borderId="0" xfId="0" applyFont="1" applyFill="1" applyAlignment="1">
      <alignment horizontal="centerContinuous"/>
    </xf>
    <xf numFmtId="0" fontId="41" fillId="0" borderId="0" xfId="0" applyFont="1" applyFill="1" applyAlignment="1">
      <alignment horizontal="centerContinuous"/>
    </xf>
    <xf numFmtId="0" fontId="36" fillId="0" borderId="0" xfId="0" applyNumberFormat="1" applyFont="1" applyAlignment="1">
      <alignment horizontal="centerContinuous"/>
    </xf>
    <xf numFmtId="0" fontId="8" fillId="0" borderId="0" xfId="0" applyFont="1" applyFill="1" applyAlignment="1">
      <alignment horizontal="left" vertical="top"/>
    </xf>
    <xf numFmtId="180" fontId="0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0" fontId="0" fillId="0" borderId="0" xfId="0" applyNumberFormat="1" applyFont="1" applyAlignment="1">
      <alignment horizontal="right" vertical="top"/>
    </xf>
    <xf numFmtId="0" fontId="19" fillId="0" borderId="7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36" fillId="0" borderId="2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36" fillId="0" borderId="13" xfId="0" applyNumberFormat="1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42" fillId="0" borderId="3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49" fontId="43" fillId="0" borderId="5" xfId="0" applyNumberFormat="1" applyFont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/>
    </xf>
    <xf numFmtId="0" fontId="44" fillId="0" borderId="9" xfId="0" applyFont="1" applyFill="1" applyBorder="1" applyAlignment="1">
      <alignment horizontal="center"/>
    </xf>
    <xf numFmtId="0" fontId="45" fillId="0" borderId="9" xfId="0" applyFont="1" applyFill="1" applyBorder="1" applyAlignment="1">
      <alignment horizontal="center"/>
    </xf>
    <xf numFmtId="180" fontId="0" fillId="0" borderId="9" xfId="0" applyNumberFormat="1" applyFont="1" applyFill="1" applyBorder="1" applyAlignment="1">
      <alignment horizontal="right"/>
    </xf>
    <xf numFmtId="4" fontId="0" fillId="0" borderId="9" xfId="0" applyNumberFormat="1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63" xfId="0" applyFont="1" applyBorder="1" applyAlignment="1">
      <alignment/>
    </xf>
    <xf numFmtId="0" fontId="39" fillId="0" borderId="123" xfId="0" applyNumberFormat="1" applyFont="1" applyBorder="1" applyAlignment="1">
      <alignment horizontal="left" wrapText="1"/>
    </xf>
    <xf numFmtId="49" fontId="5" fillId="0" borderId="124" xfId="0" applyNumberFormat="1" applyFont="1" applyFill="1" applyBorder="1" applyAlignment="1">
      <alignment horizontal="center"/>
    </xf>
    <xf numFmtId="180" fontId="0" fillId="0" borderId="124" xfId="0" applyNumberFormat="1" applyFont="1" applyBorder="1" applyAlignment="1">
      <alignment horizontal="right"/>
    </xf>
    <xf numFmtId="172" fontId="0" fillId="0" borderId="123" xfId="0" applyNumberFormat="1" applyFont="1" applyFill="1" applyBorder="1" applyAlignment="1">
      <alignment horizontal="right"/>
    </xf>
    <xf numFmtId="172" fontId="0" fillId="0" borderId="109" xfId="0" applyNumberFormat="1" applyFont="1" applyBorder="1" applyAlignment="1">
      <alignment horizontal="right"/>
    </xf>
    <xf numFmtId="0" fontId="6" fillId="0" borderId="63" xfId="0" applyFont="1" applyBorder="1" applyAlignment="1">
      <alignment horizontal="center"/>
    </xf>
    <xf numFmtId="173" fontId="39" fillId="0" borderId="55" xfId="0" applyNumberFormat="1" applyFont="1" applyBorder="1" applyAlignment="1">
      <alignment/>
    </xf>
    <xf numFmtId="49" fontId="5" fillId="0" borderId="55" xfId="0" applyNumberFormat="1" applyFont="1" applyFill="1" applyBorder="1" applyAlignment="1">
      <alignment horizontal="center"/>
    </xf>
    <xf numFmtId="180" fontId="0" fillId="0" borderId="55" xfId="0" applyNumberFormat="1" applyFont="1" applyBorder="1" applyAlignment="1">
      <alignment horizontal="right"/>
    </xf>
    <xf numFmtId="172" fontId="0" fillId="0" borderId="25" xfId="0" applyNumberFormat="1" applyFont="1" applyFill="1" applyBorder="1" applyAlignment="1">
      <alignment horizontal="right"/>
    </xf>
    <xf numFmtId="172" fontId="0" fillId="0" borderId="20" xfId="0" applyNumberFormat="1" applyFont="1" applyBorder="1" applyAlignment="1">
      <alignment horizontal="right"/>
    </xf>
    <xf numFmtId="0" fontId="3" fillId="0" borderId="19" xfId="0" applyFont="1" applyBorder="1" applyAlignment="1">
      <alignment horizontal="left" vertical="center"/>
    </xf>
    <xf numFmtId="0" fontId="36" fillId="0" borderId="35" xfId="0" applyFont="1" applyBorder="1" applyAlignment="1">
      <alignment/>
    </xf>
    <xf numFmtId="49" fontId="5" fillId="0" borderId="35" xfId="0" applyNumberFormat="1" applyFont="1" applyFill="1" applyBorder="1" applyAlignment="1">
      <alignment horizontal="center"/>
    </xf>
    <xf numFmtId="180" fontId="0" fillId="0" borderId="35" xfId="0" applyNumberFormat="1" applyFont="1" applyBorder="1" applyAlignment="1">
      <alignment horizontal="right"/>
    </xf>
    <xf numFmtId="172" fontId="0" fillId="0" borderId="35" xfId="0" applyNumberFormat="1" applyFont="1" applyBorder="1" applyAlignment="1">
      <alignment horizontal="right"/>
    </xf>
    <xf numFmtId="0" fontId="46" fillId="0" borderId="19" xfId="0" applyFont="1" applyBorder="1" applyAlignment="1">
      <alignment/>
    </xf>
    <xf numFmtId="173" fontId="36" fillId="0" borderId="123" xfId="0" applyNumberFormat="1" applyFont="1" applyBorder="1" applyAlignment="1">
      <alignment horizontal="left" wrapText="1"/>
    </xf>
    <xf numFmtId="49" fontId="5" fillId="0" borderId="123" xfId="0" applyNumberFormat="1" applyFont="1" applyFill="1" applyBorder="1" applyAlignment="1">
      <alignment horizontal="center"/>
    </xf>
    <xf numFmtId="180" fontId="0" fillId="0" borderId="114" xfId="20" applyNumberFormat="1" applyFont="1" applyFill="1" applyBorder="1" applyAlignment="1">
      <alignment horizontal="right"/>
      <protection/>
    </xf>
    <xf numFmtId="172" fontId="0" fillId="0" borderId="123" xfId="0" applyNumberFormat="1" applyFont="1" applyBorder="1" applyAlignment="1">
      <alignment horizontal="right"/>
    </xf>
    <xf numFmtId="172" fontId="0" fillId="0" borderId="125" xfId="0" applyNumberFormat="1" applyFont="1" applyBorder="1" applyAlignment="1">
      <alignment horizontal="right"/>
    </xf>
    <xf numFmtId="0" fontId="46" fillId="0" borderId="63" xfId="0" applyFont="1" applyBorder="1" applyAlignment="1">
      <alignment/>
    </xf>
    <xf numFmtId="0" fontId="5" fillId="0" borderId="114" xfId="0" applyFont="1" applyBorder="1" applyAlignment="1">
      <alignment wrapText="1"/>
    </xf>
    <xf numFmtId="49" fontId="5" fillId="0" borderId="114" xfId="0" applyNumberFormat="1" applyFont="1" applyFill="1" applyBorder="1" applyAlignment="1">
      <alignment horizontal="center"/>
    </xf>
    <xf numFmtId="172" fontId="0" fillId="0" borderId="114" xfId="0" applyNumberFormat="1" applyFont="1" applyFill="1" applyBorder="1" applyAlignment="1">
      <alignment horizontal="right"/>
    </xf>
    <xf numFmtId="172" fontId="0" fillId="0" borderId="115" xfId="0" applyNumberFormat="1" applyFont="1" applyBorder="1" applyAlignment="1">
      <alignment horizontal="right"/>
    </xf>
    <xf numFmtId="0" fontId="36" fillId="0" borderId="114" xfId="0" applyNumberFormat="1" applyFont="1" applyBorder="1" applyAlignment="1">
      <alignment horizontal="left" wrapText="1"/>
    </xf>
    <xf numFmtId="172" fontId="0" fillId="0" borderId="114" xfId="0" applyNumberFormat="1" applyFont="1" applyBorder="1" applyAlignment="1">
      <alignment horizontal="right"/>
    </xf>
    <xf numFmtId="173" fontId="36" fillId="0" borderId="114" xfId="0" applyNumberFormat="1" applyFont="1" applyBorder="1" applyAlignment="1">
      <alignment horizontal="left" wrapText="1"/>
    </xf>
    <xf numFmtId="0" fontId="46" fillId="0" borderId="19" xfId="0" applyFont="1" applyFill="1" applyBorder="1" applyAlignment="1">
      <alignment/>
    </xf>
    <xf numFmtId="173" fontId="36" fillId="0" borderId="126" xfId="0" applyNumberFormat="1" applyFont="1" applyBorder="1" applyAlignment="1">
      <alignment wrapText="1"/>
    </xf>
    <xf numFmtId="49" fontId="5" fillId="0" borderId="25" xfId="0" applyNumberFormat="1" applyFont="1" applyFill="1" applyBorder="1" applyAlignment="1">
      <alignment horizontal="center"/>
    </xf>
    <xf numFmtId="180" fontId="0" fillId="0" borderId="126" xfId="20" applyNumberFormat="1" applyFont="1" applyFill="1" applyBorder="1" applyAlignment="1">
      <alignment horizontal="right"/>
      <protection/>
    </xf>
    <xf numFmtId="172" fontId="0" fillId="0" borderId="126" xfId="0" applyNumberFormat="1" applyFont="1" applyBorder="1" applyAlignment="1">
      <alignment horizontal="right"/>
    </xf>
    <xf numFmtId="172" fontId="0" fillId="0" borderId="127" xfId="0" applyNumberFormat="1" applyFont="1" applyBorder="1" applyAlignment="1">
      <alignment horizontal="right"/>
    </xf>
    <xf numFmtId="173" fontId="36" fillId="0" borderId="123" xfId="0" applyNumberFormat="1" applyFont="1" applyBorder="1" applyAlignment="1">
      <alignment wrapText="1"/>
    </xf>
    <xf numFmtId="49" fontId="5" fillId="0" borderId="28" xfId="0" applyNumberFormat="1" applyFont="1" applyFill="1" applyBorder="1" applyAlignment="1">
      <alignment horizontal="center"/>
    </xf>
    <xf numFmtId="180" fontId="0" fillId="0" borderId="123" xfId="0" applyNumberFormat="1" applyFont="1" applyFill="1" applyBorder="1" applyAlignment="1">
      <alignment horizontal="right"/>
    </xf>
    <xf numFmtId="173" fontId="36" fillId="0" borderId="114" xfId="0" applyNumberFormat="1" applyFont="1" applyBorder="1" applyAlignment="1">
      <alignment wrapText="1"/>
    </xf>
    <xf numFmtId="180" fontId="0" fillId="0" borderId="114" xfId="0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49" fontId="5" fillId="0" borderId="126" xfId="0" applyNumberFormat="1" applyFont="1" applyFill="1" applyBorder="1" applyAlignment="1">
      <alignment horizontal="center"/>
    </xf>
    <xf numFmtId="180" fontId="0" fillId="0" borderId="126" xfId="0" applyNumberFormat="1" applyFont="1" applyFill="1" applyBorder="1" applyAlignment="1">
      <alignment horizontal="right"/>
    </xf>
    <xf numFmtId="173" fontId="36" fillId="0" borderId="123" xfId="0" applyNumberFormat="1" applyFont="1" applyFill="1" applyBorder="1" applyAlignment="1">
      <alignment wrapText="1"/>
    </xf>
    <xf numFmtId="49" fontId="37" fillId="0" borderId="108" xfId="0" applyNumberFormat="1" applyFont="1" applyFill="1" applyBorder="1" applyAlignment="1">
      <alignment horizontal="center"/>
    </xf>
    <xf numFmtId="180" fontId="0" fillId="0" borderId="108" xfId="0" applyNumberFormat="1" applyFont="1" applyFill="1" applyBorder="1" applyAlignment="1">
      <alignment horizontal="right"/>
    </xf>
    <xf numFmtId="172" fontId="0" fillId="0" borderId="108" xfId="0" applyNumberFormat="1" applyFont="1" applyFill="1" applyBorder="1" applyAlignment="1">
      <alignment horizontal="right"/>
    </xf>
    <xf numFmtId="0" fontId="0" fillId="0" borderId="114" xfId="0" applyBorder="1" applyAlignment="1">
      <alignment wrapText="1"/>
    </xf>
    <xf numFmtId="0" fontId="0" fillId="0" borderId="116" xfId="0" applyFont="1" applyFill="1" applyBorder="1" applyAlignment="1">
      <alignment/>
    </xf>
    <xf numFmtId="180" fontId="0" fillId="0" borderId="118" xfId="20" applyNumberFormat="1" applyFont="1" applyFill="1" applyBorder="1" applyAlignment="1">
      <alignment horizontal="right"/>
      <protection/>
    </xf>
    <xf numFmtId="172" fontId="0" fillId="0" borderId="108" xfId="0" applyNumberFormat="1" applyFont="1" applyBorder="1" applyAlignment="1">
      <alignment horizontal="right"/>
    </xf>
    <xf numFmtId="173" fontId="0" fillId="0" borderId="108" xfId="0" applyNumberFormat="1" applyFont="1" applyFill="1" applyBorder="1" applyAlignment="1">
      <alignment wrapText="1"/>
    </xf>
    <xf numFmtId="0" fontId="0" fillId="0" borderId="108" xfId="0" applyFont="1" applyBorder="1" applyAlignment="1">
      <alignment wrapText="1"/>
    </xf>
    <xf numFmtId="172" fontId="0" fillId="0" borderId="116" xfId="0" applyNumberFormat="1" applyFont="1" applyFill="1" applyBorder="1" applyAlignment="1">
      <alignment horizontal="right"/>
    </xf>
    <xf numFmtId="0" fontId="0" fillId="0" borderId="116" xfId="0" applyFont="1" applyBorder="1" applyAlignment="1">
      <alignment wrapText="1"/>
    </xf>
    <xf numFmtId="0" fontId="0" fillId="0" borderId="114" xfId="0" applyFont="1" applyFill="1" applyBorder="1" applyAlignment="1">
      <alignment wrapText="1"/>
    </xf>
    <xf numFmtId="0" fontId="0" fillId="0" borderId="114" xfId="0" applyFont="1" applyFill="1" applyBorder="1" applyAlignment="1">
      <alignment/>
    </xf>
    <xf numFmtId="0" fontId="36" fillId="0" borderId="108" xfId="0" applyFont="1" applyFill="1" applyBorder="1" applyAlignment="1">
      <alignment wrapText="1"/>
    </xf>
    <xf numFmtId="0" fontId="36" fillId="0" borderId="114" xfId="0" applyFont="1" applyFill="1" applyBorder="1" applyAlignment="1">
      <alignment wrapText="1"/>
    </xf>
    <xf numFmtId="173" fontId="36" fillId="0" borderId="108" xfId="0" applyNumberFormat="1" applyFont="1" applyFill="1" applyBorder="1" applyAlignment="1">
      <alignment wrapText="1"/>
    </xf>
    <xf numFmtId="172" fontId="0" fillId="0" borderId="109" xfId="0" applyNumberFormat="1" applyFont="1" applyFill="1" applyBorder="1" applyAlignment="1">
      <alignment horizontal="right"/>
    </xf>
    <xf numFmtId="0" fontId="0" fillId="0" borderId="22" xfId="0" applyFont="1" applyBorder="1" applyAlignment="1">
      <alignment/>
    </xf>
    <xf numFmtId="173" fontId="36" fillId="0" borderId="55" xfId="0" applyNumberFormat="1" applyFont="1" applyFill="1" applyBorder="1" applyAlignment="1">
      <alignment wrapText="1"/>
    </xf>
    <xf numFmtId="49" fontId="37" fillId="0" borderId="126" xfId="0" applyNumberFormat="1" applyFont="1" applyFill="1" applyBorder="1" applyAlignment="1">
      <alignment horizontal="center"/>
    </xf>
    <xf numFmtId="180" fontId="0" fillId="0" borderId="111" xfId="20" applyNumberFormat="1" applyFont="1" applyFill="1" applyBorder="1" applyAlignment="1">
      <alignment horizontal="right"/>
      <protection/>
    </xf>
    <xf numFmtId="172" fontId="0" fillId="0" borderId="55" xfId="0" applyNumberFormat="1" applyFont="1" applyFill="1" applyBorder="1" applyAlignment="1">
      <alignment horizontal="right"/>
    </xf>
    <xf numFmtId="172" fontId="0" fillId="0" borderId="20" xfId="0" applyNumberFormat="1" applyFont="1" applyFill="1" applyBorder="1" applyAlignment="1">
      <alignment horizontal="right"/>
    </xf>
    <xf numFmtId="0" fontId="36" fillId="0" borderId="116" xfId="0" applyFont="1" applyFill="1" applyBorder="1" applyAlignment="1">
      <alignment wrapText="1"/>
    </xf>
    <xf numFmtId="180" fontId="0" fillId="0" borderId="108" xfId="20" applyNumberFormat="1" applyFont="1" applyFill="1" applyBorder="1" applyAlignment="1">
      <alignment horizontal="right"/>
      <protection/>
    </xf>
    <xf numFmtId="172" fontId="0" fillId="0" borderId="118" xfId="0" applyNumberFormat="1" applyFont="1" applyBorder="1" applyAlignment="1">
      <alignment horizontal="right"/>
    </xf>
    <xf numFmtId="172" fontId="0" fillId="0" borderId="119" xfId="0" applyNumberFormat="1" applyFont="1" applyBorder="1" applyAlignment="1">
      <alignment horizontal="right"/>
    </xf>
    <xf numFmtId="173" fontId="36" fillId="0" borderId="114" xfId="0" applyNumberFormat="1" applyFont="1" applyFill="1" applyBorder="1" applyAlignment="1">
      <alignment wrapText="1"/>
    </xf>
    <xf numFmtId="173" fontId="36" fillId="0" borderId="128" xfId="0" applyNumberFormat="1" applyFont="1" applyFill="1" applyBorder="1" applyAlignment="1">
      <alignment wrapText="1"/>
    </xf>
    <xf numFmtId="49" fontId="37" fillId="0" borderId="128" xfId="0" applyNumberFormat="1" applyFont="1" applyFill="1" applyBorder="1" applyAlignment="1">
      <alignment horizontal="center"/>
    </xf>
    <xf numFmtId="180" fontId="0" fillId="0" borderId="128" xfId="20" applyNumberFormat="1" applyFont="1" applyFill="1" applyBorder="1" applyAlignment="1">
      <alignment horizontal="right"/>
      <protection/>
    </xf>
    <xf numFmtId="172" fontId="0" fillId="0" borderId="128" xfId="0" applyNumberFormat="1" applyFont="1" applyBorder="1" applyAlignment="1">
      <alignment horizontal="right"/>
    </xf>
    <xf numFmtId="172" fontId="0" fillId="0" borderId="129" xfId="0" applyNumberFormat="1" applyFont="1" applyBorder="1" applyAlignment="1">
      <alignment horizontal="right"/>
    </xf>
    <xf numFmtId="0" fontId="0" fillId="0" borderId="39" xfId="0" applyFont="1" applyBorder="1" applyAlignment="1">
      <alignment/>
    </xf>
    <xf numFmtId="0" fontId="0" fillId="0" borderId="26" xfId="0" applyBorder="1" applyAlignment="1">
      <alignment/>
    </xf>
    <xf numFmtId="0" fontId="7" fillId="0" borderId="26" xfId="0" applyFont="1" applyBorder="1" applyAlignment="1">
      <alignment/>
    </xf>
    <xf numFmtId="180" fontId="0" fillId="0" borderId="26" xfId="0" applyNumberFormat="1" applyFont="1" applyBorder="1" applyAlignment="1">
      <alignment horizontal="right"/>
    </xf>
    <xf numFmtId="172" fontId="0" fillId="0" borderId="26" xfId="0" applyNumberFormat="1" applyFont="1" applyBorder="1" applyAlignment="1">
      <alignment horizontal="right"/>
    </xf>
    <xf numFmtId="172" fontId="0" fillId="0" borderId="5" xfId="0" applyNumberFormat="1" applyFont="1" applyBorder="1" applyAlignment="1">
      <alignment horizontal="right"/>
    </xf>
    <xf numFmtId="0" fontId="49" fillId="0" borderId="0" xfId="0" applyFont="1" applyAlignment="1">
      <alignment vertical="top"/>
    </xf>
    <xf numFmtId="0" fontId="0" fillId="0" borderId="0" xfId="0" applyFill="1" applyBorder="1" applyAlignment="1">
      <alignment/>
    </xf>
    <xf numFmtId="0" fontId="49" fillId="0" borderId="0" xfId="0" applyFont="1" applyAlignment="1">
      <alignment vertical="center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49" fontId="51" fillId="0" borderId="0" xfId="0" applyNumberFormat="1" applyFont="1" applyAlignment="1">
      <alignment horizontal="center"/>
    </xf>
    <xf numFmtId="0" fontId="51" fillId="0" borderId="0" xfId="0" applyFont="1" applyAlignment="1">
      <alignment horizontal="left" inden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Continuous"/>
    </xf>
    <xf numFmtId="49" fontId="55" fillId="0" borderId="0" xfId="0" applyNumberFormat="1" applyFont="1" applyAlignment="1">
      <alignment horizontal="center"/>
    </xf>
    <xf numFmtId="0" fontId="54" fillId="0" borderId="0" xfId="0" applyFont="1" applyAlignment="1">
      <alignment horizontal="left" indent="1"/>
    </xf>
    <xf numFmtId="0" fontId="56" fillId="0" borderId="33" xfId="0" applyFont="1" applyBorder="1" applyAlignment="1">
      <alignment horizontal="centerContinuous"/>
    </xf>
    <xf numFmtId="0" fontId="56" fillId="0" borderId="21" xfId="0" applyFont="1" applyBorder="1" applyAlignment="1">
      <alignment horizontal="centerContinuous"/>
    </xf>
    <xf numFmtId="0" fontId="56" fillId="0" borderId="10" xfId="0" applyFont="1" applyBorder="1" applyAlignment="1">
      <alignment horizontal="centerContinuous"/>
    </xf>
    <xf numFmtId="0" fontId="56" fillId="0" borderId="11" xfId="0" applyFont="1" applyBorder="1" applyAlignment="1">
      <alignment horizontal="center"/>
    </xf>
    <xf numFmtId="49" fontId="56" fillId="0" borderId="1" xfId="0" applyNumberFormat="1" applyFont="1" applyBorder="1" applyAlignment="1">
      <alignment horizontal="center"/>
    </xf>
    <xf numFmtId="0" fontId="56" fillId="0" borderId="33" xfId="0" applyFont="1" applyBorder="1" applyAlignment="1">
      <alignment horizontal="left" indent="1"/>
    </xf>
    <xf numFmtId="0" fontId="56" fillId="0" borderId="0" xfId="0" applyFont="1" applyAlignment="1">
      <alignment/>
    </xf>
    <xf numFmtId="0" fontId="56" fillId="0" borderId="38" xfId="0" applyFont="1" applyBorder="1" applyAlignment="1">
      <alignment/>
    </xf>
    <xf numFmtId="0" fontId="56" fillId="0" borderId="6" xfId="0" applyFont="1" applyBorder="1" applyAlignment="1">
      <alignment horizontal="center"/>
    </xf>
    <xf numFmtId="0" fontId="56" fillId="0" borderId="30" xfId="0" applyFont="1" applyBorder="1" applyAlignment="1">
      <alignment horizontal="center"/>
    </xf>
    <xf numFmtId="0" fontId="56" fillId="0" borderId="3" xfId="0" applyFont="1" applyBorder="1" applyAlignment="1">
      <alignment horizontal="center"/>
    </xf>
    <xf numFmtId="49" fontId="56" fillId="0" borderId="5" xfId="0" applyNumberFormat="1" applyFont="1" applyBorder="1" applyAlignment="1">
      <alignment horizontal="center"/>
    </xf>
    <xf numFmtId="0" fontId="55" fillId="0" borderId="7" xfId="0" applyFont="1" applyBorder="1" applyAlignment="1">
      <alignment/>
    </xf>
    <xf numFmtId="4" fontId="55" fillId="0" borderId="7" xfId="0" applyNumberFormat="1" applyFont="1" applyBorder="1" applyAlignment="1">
      <alignment/>
    </xf>
    <xf numFmtId="4" fontId="55" fillId="0" borderId="68" xfId="0" applyNumberFormat="1" applyFont="1" applyBorder="1" applyAlignment="1">
      <alignment/>
    </xf>
    <xf numFmtId="49" fontId="55" fillId="0" borderId="1" xfId="0" applyNumberFormat="1" applyFont="1" applyBorder="1" applyAlignment="1">
      <alignment horizontal="center"/>
    </xf>
    <xf numFmtId="0" fontId="55" fillId="0" borderId="1" xfId="0" applyFont="1" applyBorder="1" applyAlignment="1">
      <alignment horizontal="left" indent="1"/>
    </xf>
    <xf numFmtId="0" fontId="55" fillId="0" borderId="2" xfId="0" applyFont="1" applyBorder="1" applyAlignment="1">
      <alignment horizontal="center"/>
    </xf>
    <xf numFmtId="49" fontId="55" fillId="0" borderId="2" xfId="0" applyNumberFormat="1" applyFont="1" applyFill="1" applyBorder="1" applyAlignment="1">
      <alignment horizontal="left"/>
    </xf>
    <xf numFmtId="0" fontId="27" fillId="0" borderId="0" xfId="0" applyFont="1" applyAlignment="1">
      <alignment/>
    </xf>
    <xf numFmtId="0" fontId="55" fillId="0" borderId="2" xfId="0" applyFont="1" applyBorder="1" applyAlignment="1">
      <alignment horizontal="left"/>
    </xf>
    <xf numFmtId="49" fontId="55" fillId="0" borderId="2" xfId="0" applyNumberFormat="1" applyFont="1" applyFill="1" applyBorder="1" applyAlignment="1">
      <alignment horizontal="left" wrapText="1"/>
    </xf>
    <xf numFmtId="49" fontId="57" fillId="0" borderId="2" xfId="0" applyNumberFormat="1" applyFont="1" applyBorder="1" applyAlignment="1">
      <alignment horizontal="left"/>
    </xf>
    <xf numFmtId="0" fontId="57" fillId="0" borderId="0" xfId="0" applyFont="1" applyAlignment="1">
      <alignment/>
    </xf>
    <xf numFmtId="0" fontId="54" fillId="0" borderId="2" xfId="0" applyFont="1" applyBorder="1" applyAlignment="1">
      <alignment horizontal="left"/>
    </xf>
    <xf numFmtId="0" fontId="55" fillId="0" borderId="18" xfId="0" applyFont="1" applyBorder="1" applyAlignment="1">
      <alignment/>
    </xf>
    <xf numFmtId="4" fontId="55" fillId="0" borderId="18" xfId="0" applyNumberFormat="1" applyFont="1" applyBorder="1" applyAlignment="1">
      <alignment/>
    </xf>
    <xf numFmtId="4" fontId="55" fillId="0" borderId="25" xfId="0" applyNumberFormat="1" applyFont="1" applyBorder="1" applyAlignment="1">
      <alignment/>
    </xf>
    <xf numFmtId="49" fontId="55" fillId="0" borderId="20" xfId="0" applyNumberFormat="1" applyFont="1" applyBorder="1" applyAlignment="1">
      <alignment horizontal="center"/>
    </xf>
    <xf numFmtId="0" fontId="55" fillId="0" borderId="20" xfId="0" applyFont="1" applyBorder="1" applyAlignment="1">
      <alignment horizontal="left" indent="1"/>
    </xf>
    <xf numFmtId="0" fontId="58" fillId="0" borderId="0" xfId="0" applyFont="1" applyAlignment="1">
      <alignment/>
    </xf>
    <xf numFmtId="0" fontId="50" fillId="0" borderId="6" xfId="0" applyFont="1" applyBorder="1" applyAlignment="1">
      <alignment/>
    </xf>
    <xf numFmtId="4" fontId="50" fillId="0" borderId="6" xfId="0" applyNumberFormat="1" applyFont="1" applyBorder="1" applyAlignment="1">
      <alignment/>
    </xf>
    <xf numFmtId="4" fontId="50" fillId="0" borderId="26" xfId="0" applyNumberFormat="1" applyFont="1" applyBorder="1" applyAlignment="1">
      <alignment/>
    </xf>
    <xf numFmtId="49" fontId="50" fillId="0" borderId="5" xfId="0" applyNumberFormat="1" applyFont="1" applyBorder="1" applyAlignment="1">
      <alignment horizontal="center"/>
    </xf>
    <xf numFmtId="0" fontId="50" fillId="0" borderId="5" xfId="0" applyFont="1" applyBorder="1" applyAlignment="1">
      <alignment horizontal="left" indent="1"/>
    </xf>
    <xf numFmtId="0" fontId="59" fillId="0" borderId="0" xfId="0" applyFont="1" applyAlignment="1">
      <alignment/>
    </xf>
    <xf numFmtId="0" fontId="55" fillId="0" borderId="0" xfId="0" applyFont="1" applyBorder="1" applyAlignment="1">
      <alignment/>
    </xf>
    <xf numFmtId="49" fontId="55" fillId="0" borderId="0" xfId="0" applyNumberFormat="1" applyFont="1" applyBorder="1" applyAlignment="1">
      <alignment horizontal="center"/>
    </xf>
    <xf numFmtId="0" fontId="55" fillId="0" borderId="0" xfId="0" applyFont="1" applyBorder="1" applyAlignment="1">
      <alignment horizontal="left" inden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left" indent="1"/>
    </xf>
    <xf numFmtId="0" fontId="61" fillId="0" borderId="0" xfId="0" applyFont="1" applyAlignment="1">
      <alignment/>
    </xf>
    <xf numFmtId="49" fontId="61" fillId="0" borderId="0" xfId="0" applyNumberFormat="1" applyFont="1" applyAlignment="1">
      <alignment horizontal="center"/>
    </xf>
    <xf numFmtId="0" fontId="60" fillId="0" borderId="0" xfId="0" applyFont="1" applyAlignment="1">
      <alignment horizontal="right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/>
    </xf>
    <xf numFmtId="49" fontId="63" fillId="0" borderId="0" xfId="0" applyNumberFormat="1" applyFont="1" applyAlignment="1">
      <alignment horizontal="center"/>
    </xf>
    <xf numFmtId="0" fontId="63" fillId="0" borderId="0" xfId="0" applyFont="1" applyAlignment="1">
      <alignment horizontal="left" indent="1"/>
    </xf>
    <xf numFmtId="0" fontId="65" fillId="0" borderId="0" xfId="0" applyFont="1" applyAlignment="1">
      <alignment/>
    </xf>
    <xf numFmtId="0" fontId="62" fillId="0" borderId="0" xfId="0" applyFont="1" applyAlignment="1">
      <alignment horizontal="centerContinuous"/>
    </xf>
    <xf numFmtId="49" fontId="62" fillId="0" borderId="0" xfId="0" applyNumberFormat="1" applyFont="1" applyAlignment="1">
      <alignment horizontal="center"/>
    </xf>
    <xf numFmtId="0" fontId="65" fillId="0" borderId="0" xfId="0" applyFont="1" applyAlignment="1">
      <alignment horizontal="left" indent="1"/>
    </xf>
    <xf numFmtId="0" fontId="62" fillId="0" borderId="7" xfId="0" applyFont="1" applyBorder="1" applyAlignment="1">
      <alignment/>
    </xf>
    <xf numFmtId="4" fontId="62" fillId="0" borderId="7" xfId="0" applyNumberFormat="1" applyFont="1" applyBorder="1" applyAlignment="1">
      <alignment/>
    </xf>
    <xf numFmtId="4" fontId="62" fillId="0" borderId="68" xfId="0" applyNumberFormat="1" applyFont="1" applyBorder="1" applyAlignment="1">
      <alignment/>
    </xf>
    <xf numFmtId="49" fontId="62" fillId="0" borderId="1" xfId="0" applyNumberFormat="1" applyFont="1" applyBorder="1" applyAlignment="1">
      <alignment horizontal="center"/>
    </xf>
    <xf numFmtId="0" fontId="62" fillId="0" borderId="1" xfId="0" applyFont="1" applyBorder="1" applyAlignment="1">
      <alignment horizontal="left" indent="1"/>
    </xf>
    <xf numFmtId="0" fontId="62" fillId="0" borderId="0" xfId="0" applyFont="1" applyBorder="1" applyAlignment="1">
      <alignment/>
    </xf>
    <xf numFmtId="0" fontId="67" fillId="0" borderId="0" xfId="0" applyFont="1" applyBorder="1" applyAlignment="1">
      <alignment/>
    </xf>
    <xf numFmtId="2" fontId="62" fillId="0" borderId="19" xfId="0" applyNumberFormat="1" applyFont="1" applyFill="1" applyBorder="1" applyAlignment="1">
      <alignment horizontal="left" wrapText="1"/>
    </xf>
    <xf numFmtId="4" fontId="62" fillId="0" borderId="19" xfId="0" applyNumberFormat="1" applyFont="1" applyBorder="1" applyAlignment="1">
      <alignment/>
    </xf>
    <xf numFmtId="186" fontId="62" fillId="0" borderId="27" xfId="0" applyNumberFormat="1" applyFont="1" applyFill="1" applyBorder="1" applyAlignment="1">
      <alignment horizontal="right"/>
    </xf>
    <xf numFmtId="0" fontId="62" fillId="0" borderId="2" xfId="0" applyFont="1" applyBorder="1" applyAlignment="1">
      <alignment horizontal="center"/>
    </xf>
    <xf numFmtId="49" fontId="62" fillId="0" borderId="2" xfId="0" applyNumberFormat="1" applyFont="1" applyFill="1" applyBorder="1" applyAlignment="1">
      <alignment horizontal="left"/>
    </xf>
    <xf numFmtId="0" fontId="62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68" fillId="0" borderId="0" xfId="0" applyFont="1" applyAlignment="1">
      <alignment/>
    </xf>
    <xf numFmtId="0" fontId="62" fillId="0" borderId="0" xfId="0" applyFont="1" applyAlignment="1">
      <alignment/>
    </xf>
    <xf numFmtId="4" fontId="69" fillId="0" borderId="19" xfId="0" applyNumberFormat="1" applyFont="1" applyBorder="1" applyAlignment="1">
      <alignment/>
    </xf>
    <xf numFmtId="0" fontId="69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69" fillId="0" borderId="0" xfId="0" applyFont="1" applyAlignment="1">
      <alignment/>
    </xf>
    <xf numFmtId="4" fontId="65" fillId="0" borderId="19" xfId="0" applyNumberFormat="1" applyFont="1" applyBorder="1" applyAlignment="1">
      <alignment/>
    </xf>
    <xf numFmtId="0" fontId="62" fillId="0" borderId="19" xfId="21" applyFont="1" applyBorder="1" applyAlignment="1">
      <alignment/>
      <protection/>
    </xf>
    <xf numFmtId="4" fontId="62" fillId="0" borderId="27" xfId="0" applyNumberFormat="1" applyFont="1" applyBorder="1" applyAlignment="1">
      <alignment/>
    </xf>
    <xf numFmtId="4" fontId="62" fillId="0" borderId="27" xfId="21" applyNumberFormat="1" applyFont="1" applyBorder="1" applyAlignment="1">
      <alignment/>
      <protection/>
    </xf>
    <xf numFmtId="0" fontId="62" fillId="0" borderId="2" xfId="0" applyFont="1" applyFill="1" applyBorder="1" applyAlignment="1">
      <alignment horizontal="left"/>
    </xf>
    <xf numFmtId="0" fontId="69" fillId="0" borderId="19" xfId="0" applyFont="1" applyBorder="1" applyAlignment="1">
      <alignment/>
    </xf>
    <xf numFmtId="4" fontId="69" fillId="0" borderId="27" xfId="0" applyNumberFormat="1" applyFont="1" applyBorder="1" applyAlignment="1">
      <alignment/>
    </xf>
    <xf numFmtId="4" fontId="69" fillId="0" borderId="27" xfId="21" applyNumberFormat="1" applyFont="1" applyBorder="1" applyAlignment="1">
      <alignment/>
      <protection/>
    </xf>
    <xf numFmtId="0" fontId="65" fillId="0" borderId="18" xfId="0" applyFont="1" applyBorder="1" applyAlignment="1">
      <alignment/>
    </xf>
    <xf numFmtId="4" fontId="65" fillId="0" borderId="18" xfId="0" applyNumberFormat="1" applyFont="1" applyBorder="1" applyAlignment="1">
      <alignment/>
    </xf>
    <xf numFmtId="4" fontId="65" fillId="0" borderId="25" xfId="0" applyNumberFormat="1" applyFont="1" applyBorder="1" applyAlignment="1">
      <alignment/>
    </xf>
    <xf numFmtId="4" fontId="65" fillId="0" borderId="25" xfId="21" applyNumberFormat="1" applyFont="1" applyBorder="1" applyAlignment="1">
      <alignment/>
      <protection/>
    </xf>
    <xf numFmtId="0" fontId="62" fillId="0" borderId="20" xfId="0" applyFont="1" applyBorder="1" applyAlignment="1">
      <alignment horizontal="center"/>
    </xf>
    <xf numFmtId="49" fontId="65" fillId="0" borderId="48" xfId="0" applyNumberFormat="1" applyFont="1" applyFill="1" applyBorder="1" applyAlignment="1">
      <alignment horizontal="left"/>
    </xf>
    <xf numFmtId="49" fontId="62" fillId="0" borderId="19" xfId="0" applyNumberFormat="1" applyFont="1" applyFill="1" applyBorder="1" applyAlignment="1">
      <alignment horizontal="left" wrapText="1"/>
    </xf>
    <xf numFmtId="186" fontId="62" fillId="0" borderId="28" xfId="0" applyNumberFormat="1" applyFont="1" applyFill="1" applyBorder="1" applyAlignment="1">
      <alignment horizontal="right"/>
    </xf>
    <xf numFmtId="0" fontId="71" fillId="0" borderId="0" xfId="0" applyFont="1" applyAlignment="1">
      <alignment/>
    </xf>
    <xf numFmtId="0" fontId="62" fillId="0" borderId="19" xfId="0" applyFont="1" applyBorder="1" applyAlignment="1">
      <alignment/>
    </xf>
    <xf numFmtId="0" fontId="62" fillId="0" borderId="19" xfId="20" applyFont="1" applyBorder="1" applyAlignment="1">
      <alignment/>
      <protection/>
    </xf>
    <xf numFmtId="49" fontId="62" fillId="0" borderId="2" xfId="0" applyNumberFormat="1" applyFont="1" applyBorder="1" applyAlignment="1">
      <alignment horizontal="center"/>
    </xf>
    <xf numFmtId="0" fontId="62" fillId="0" borderId="2" xfId="0" applyFont="1" applyBorder="1" applyAlignment="1">
      <alignment/>
    </xf>
    <xf numFmtId="49" fontId="69" fillId="0" borderId="2" xfId="0" applyNumberFormat="1" applyFont="1" applyBorder="1" applyAlignment="1">
      <alignment horizontal="center"/>
    </xf>
    <xf numFmtId="0" fontId="69" fillId="0" borderId="2" xfId="0" applyFont="1" applyBorder="1" applyAlignment="1">
      <alignment/>
    </xf>
    <xf numFmtId="49" fontId="65" fillId="0" borderId="20" xfId="0" applyNumberFormat="1" applyFont="1" applyBorder="1" applyAlignment="1">
      <alignment horizontal="center"/>
    </xf>
    <xf numFmtId="0" fontId="65" fillId="0" borderId="0" xfId="0" applyFont="1" applyBorder="1" applyAlignment="1">
      <alignment/>
    </xf>
    <xf numFmtId="0" fontId="72" fillId="0" borderId="0" xfId="0" applyFont="1" applyBorder="1" applyAlignment="1">
      <alignment/>
    </xf>
    <xf numFmtId="0" fontId="73" fillId="0" borderId="0" xfId="0" applyFont="1" applyAlignment="1">
      <alignment/>
    </xf>
    <xf numFmtId="2" fontId="55" fillId="0" borderId="19" xfId="0" applyNumberFormat="1" applyFont="1" applyFill="1" applyBorder="1" applyAlignment="1">
      <alignment wrapText="1"/>
    </xf>
    <xf numFmtId="4" fontId="55" fillId="0" borderId="27" xfId="0" applyNumberFormat="1" applyFont="1" applyFill="1" applyBorder="1" applyAlignment="1">
      <alignment/>
    </xf>
    <xf numFmtId="2" fontId="62" fillId="0" borderId="0" xfId="0" applyNumberFormat="1" applyFont="1" applyAlignment="1">
      <alignment/>
    </xf>
    <xf numFmtId="2" fontId="62" fillId="0" borderId="19" xfId="0" applyNumberFormat="1" applyFont="1" applyBorder="1" applyAlignment="1">
      <alignment/>
    </xf>
    <xf numFmtId="2" fontId="62" fillId="0" borderId="2" xfId="0" applyNumberFormat="1" applyFont="1" applyBorder="1" applyAlignment="1">
      <alignment/>
    </xf>
    <xf numFmtId="0" fontId="65" fillId="0" borderId="20" xfId="0" applyFont="1" applyBorder="1" applyAlignment="1">
      <alignment horizontal="center"/>
    </xf>
    <xf numFmtId="49" fontId="54" fillId="0" borderId="48" xfId="0" applyNumberFormat="1" applyFont="1" applyFill="1" applyBorder="1" applyAlignment="1">
      <alignment horizontal="left"/>
    </xf>
    <xf numFmtId="49" fontId="65" fillId="0" borderId="20" xfId="0" applyNumberFormat="1" applyFont="1" applyFill="1" applyBorder="1" applyAlignment="1">
      <alignment horizontal="left"/>
    </xf>
    <xf numFmtId="186" fontId="69" fillId="0" borderId="27" xfId="0" applyNumberFormat="1" applyFont="1" applyFill="1" applyBorder="1" applyAlignment="1">
      <alignment horizontal="right"/>
    </xf>
    <xf numFmtId="186" fontId="65" fillId="0" borderId="25" xfId="0" applyNumberFormat="1" applyFont="1" applyFill="1" applyBorder="1" applyAlignment="1">
      <alignment horizontal="right"/>
    </xf>
    <xf numFmtId="49" fontId="62" fillId="0" borderId="19" xfId="0" applyNumberFormat="1" applyFont="1" applyFill="1" applyBorder="1" applyAlignment="1">
      <alignment horizontal="left"/>
    </xf>
    <xf numFmtId="0" fontId="62" fillId="0" borderId="27" xfId="0" applyFont="1" applyBorder="1" applyAlignment="1">
      <alignment/>
    </xf>
    <xf numFmtId="0" fontId="62" fillId="0" borderId="2" xfId="0" applyFont="1" applyBorder="1" applyAlignment="1">
      <alignment horizontal="left"/>
    </xf>
    <xf numFmtId="0" fontId="65" fillId="0" borderId="19" xfId="0" applyFont="1" applyBorder="1" applyAlignment="1">
      <alignment/>
    </xf>
    <xf numFmtId="4" fontId="65" fillId="0" borderId="27" xfId="0" applyNumberFormat="1" applyFont="1" applyBorder="1" applyAlignment="1">
      <alignment/>
    </xf>
    <xf numFmtId="49" fontId="65" fillId="0" borderId="2" xfId="0" applyNumberFormat="1" applyFont="1" applyBorder="1" applyAlignment="1">
      <alignment horizontal="center"/>
    </xf>
    <xf numFmtId="0" fontId="65" fillId="0" borderId="2" xfId="0" applyFont="1" applyBorder="1" applyAlignment="1">
      <alignment horizontal="left"/>
    </xf>
    <xf numFmtId="0" fontId="65" fillId="0" borderId="0" xfId="0" applyFont="1" applyAlignment="1">
      <alignment/>
    </xf>
    <xf numFmtId="0" fontId="62" fillId="0" borderId="19" xfId="0" applyFont="1" applyBorder="1" applyAlignment="1">
      <alignment/>
    </xf>
    <xf numFmtId="0" fontId="67" fillId="0" borderId="18" xfId="0" applyFont="1" applyBorder="1" applyAlignment="1">
      <alignment/>
    </xf>
    <xf numFmtId="0" fontId="67" fillId="0" borderId="25" xfId="0" applyFont="1" applyBorder="1" applyAlignment="1">
      <alignment/>
    </xf>
    <xf numFmtId="49" fontId="67" fillId="0" borderId="20" xfId="0" applyNumberFormat="1" applyFont="1" applyBorder="1" applyAlignment="1">
      <alignment horizontal="center"/>
    </xf>
    <xf numFmtId="0" fontId="67" fillId="0" borderId="20" xfId="0" applyFont="1" applyBorder="1" applyAlignment="1">
      <alignment horizontal="left"/>
    </xf>
    <xf numFmtId="0" fontId="66" fillId="0" borderId="6" xfId="0" applyFont="1" applyBorder="1" applyAlignment="1">
      <alignment/>
    </xf>
    <xf numFmtId="4" fontId="62" fillId="0" borderId="6" xfId="0" applyNumberFormat="1" applyFont="1" applyBorder="1" applyAlignment="1">
      <alignment/>
    </xf>
    <xf numFmtId="4" fontId="62" fillId="0" borderId="26" xfId="0" applyNumberFormat="1" applyFont="1" applyBorder="1" applyAlignment="1">
      <alignment/>
    </xf>
    <xf numFmtId="49" fontId="62" fillId="0" borderId="5" xfId="0" applyNumberFormat="1" applyFont="1" applyBorder="1" applyAlignment="1">
      <alignment horizontal="center"/>
    </xf>
    <xf numFmtId="0" fontId="62" fillId="0" borderId="5" xfId="0" applyFont="1" applyBorder="1" applyAlignment="1">
      <alignment horizontal="left"/>
    </xf>
    <xf numFmtId="49" fontId="67" fillId="0" borderId="0" xfId="0" applyNumberFormat="1" applyFont="1" applyBorder="1" applyAlignment="1">
      <alignment horizontal="center"/>
    </xf>
    <xf numFmtId="0" fontId="67" fillId="0" borderId="0" xfId="0" applyFont="1" applyBorder="1" applyAlignment="1">
      <alignment horizontal="left"/>
    </xf>
    <xf numFmtId="0" fontId="62" fillId="0" borderId="0" xfId="0" applyFont="1" applyAlignment="1">
      <alignment horizontal="left" indent="1"/>
    </xf>
    <xf numFmtId="3" fontId="0" fillId="0" borderId="21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4" fontId="0" fillId="0" borderId="130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 horizontal="right"/>
    </xf>
    <xf numFmtId="3" fontId="0" fillId="0" borderId="83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3" fontId="0" fillId="0" borderId="29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4" fontId="0" fillId="0" borderId="37" xfId="0" applyNumberFormat="1" applyFont="1" applyBorder="1" applyAlignment="1">
      <alignment horizontal="right"/>
    </xf>
    <xf numFmtId="4" fontId="0" fillId="0" borderId="27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3" fontId="0" fillId="0" borderId="56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49" xfId="0" applyNumberFormat="1" applyFont="1" applyBorder="1" applyAlignment="1">
      <alignment horizontal="center"/>
    </xf>
    <xf numFmtId="3" fontId="0" fillId="0" borderId="29" xfId="0" applyNumberFormat="1" applyFont="1" applyBorder="1" applyAlignment="1">
      <alignment horizontal="right"/>
    </xf>
    <xf numFmtId="4" fontId="0" fillId="0" borderId="83" xfId="0" applyNumberFormat="1" applyFont="1" applyBorder="1" applyAlignment="1">
      <alignment horizontal="center"/>
    </xf>
    <xf numFmtId="4" fontId="0" fillId="0" borderId="28" xfId="0" applyNumberFormat="1" applyFont="1" applyBorder="1" applyAlignment="1">
      <alignment horizontal="center"/>
    </xf>
    <xf numFmtId="4" fontId="0" fillId="0" borderId="29" xfId="0" applyNumberFormat="1" applyFont="1" applyBorder="1" applyAlignment="1">
      <alignment horizontal="center"/>
    </xf>
    <xf numFmtId="3" fontId="0" fillId="0" borderId="83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51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3" fontId="0" fillId="0" borderId="43" xfId="0" applyNumberFormat="1" applyFont="1" applyBorder="1" applyAlignment="1">
      <alignment horizontal="center"/>
    </xf>
    <xf numFmtId="4" fontId="0" fillId="0" borderId="120" xfId="0" applyNumberFormat="1" applyFont="1" applyBorder="1" applyAlignment="1">
      <alignment horizontal="center"/>
    </xf>
    <xf numFmtId="4" fontId="0" fillId="0" borderId="30" xfId="0" applyNumberFormat="1" applyFont="1" applyBorder="1" applyAlignment="1">
      <alignment horizontal="center"/>
    </xf>
    <xf numFmtId="4" fontId="0" fillId="0" borderId="43" xfId="0" applyNumberFormat="1" applyFont="1" applyBorder="1" applyAlignment="1">
      <alignment horizontal="center"/>
    </xf>
    <xf numFmtId="3" fontId="0" fillId="0" borderId="131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4" fontId="0" fillId="0" borderId="13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4" fontId="0" fillId="0" borderId="37" xfId="0" applyNumberFormat="1" applyFont="1" applyBorder="1" applyAlignment="1">
      <alignment horizontal="center"/>
    </xf>
    <xf numFmtId="4" fontId="0" fillId="0" borderId="27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3" fontId="0" fillId="0" borderId="49" xfId="0" applyNumberFormat="1" applyFont="1" applyBorder="1" applyAlignment="1">
      <alignment/>
    </xf>
    <xf numFmtId="4" fontId="0" fillId="0" borderId="83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29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4" fontId="0" fillId="0" borderId="54" xfId="0" applyNumberFormat="1" applyFont="1" applyBorder="1" applyAlignment="1">
      <alignment/>
    </xf>
    <xf numFmtId="4" fontId="0" fillId="0" borderId="40" xfId="0" applyNumberFormat="1" applyFont="1" applyBorder="1" applyAlignment="1">
      <alignment/>
    </xf>
    <xf numFmtId="4" fontId="0" fillId="0" borderId="47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68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68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4" fontId="0" fillId="0" borderId="37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4" fontId="0" fillId="0" borderId="120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4" fontId="0" fillId="0" borderId="43" xfId="0" applyNumberFormat="1" applyFont="1" applyBorder="1" applyAlignment="1">
      <alignment/>
    </xf>
    <xf numFmtId="3" fontId="0" fillId="0" borderId="120" xfId="0" applyNumberFormat="1" applyFont="1" applyBorder="1" applyAlignment="1">
      <alignment/>
    </xf>
    <xf numFmtId="3" fontId="0" fillId="0" borderId="83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4" fontId="0" fillId="0" borderId="83" xfId="0" applyNumberFormat="1" applyFont="1" applyBorder="1" applyAlignment="1">
      <alignment horizontal="right"/>
    </xf>
    <xf numFmtId="4" fontId="0" fillId="0" borderId="28" xfId="0" applyNumberFormat="1" applyFont="1" applyBorder="1" applyAlignment="1">
      <alignment horizontal="right"/>
    </xf>
    <xf numFmtId="4" fontId="0" fillId="0" borderId="29" xfId="0" applyNumberFormat="1" applyFont="1" applyBorder="1" applyAlignment="1">
      <alignment horizontal="right"/>
    </xf>
    <xf numFmtId="4" fontId="0" fillId="0" borderId="56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3" fontId="0" fillId="0" borderId="88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0" fontId="0" fillId="0" borderId="55" xfId="0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4" fontId="0" fillId="0" borderId="55" xfId="0" applyNumberFormat="1" applyFont="1" applyBorder="1" applyAlignment="1">
      <alignment horizontal="right"/>
    </xf>
    <xf numFmtId="4" fontId="0" fillId="0" borderId="25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4" fontId="0" fillId="0" borderId="3" xfId="0" applyNumberFormat="1" applyFont="1" applyBorder="1" applyAlignment="1">
      <alignment horizontal="right"/>
    </xf>
    <xf numFmtId="4" fontId="0" fillId="0" borderId="26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0" fontId="0" fillId="0" borderId="56" xfId="0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4" fontId="0" fillId="0" borderId="56" xfId="0" applyNumberFormat="1" applyFont="1" applyBorder="1" applyAlignment="1">
      <alignment horizontal="right"/>
    </xf>
    <xf numFmtId="4" fontId="0" fillId="0" borderId="24" xfId="0" applyNumberFormat="1" applyFont="1" applyBorder="1" applyAlignment="1">
      <alignment horizontal="right"/>
    </xf>
    <xf numFmtId="3" fontId="0" fillId="0" borderId="54" xfId="0" applyNumberFormat="1" applyFont="1" applyBorder="1" applyAlignment="1">
      <alignment horizontal="right"/>
    </xf>
    <xf numFmtId="3" fontId="0" fillId="0" borderId="40" xfId="0" applyNumberFormat="1" applyFont="1" applyBorder="1" applyAlignment="1">
      <alignment horizontal="right"/>
    </xf>
    <xf numFmtId="3" fontId="0" fillId="0" borderId="47" xfId="0" applyNumberFormat="1" applyFont="1" applyBorder="1" applyAlignment="1">
      <alignment horizontal="right"/>
    </xf>
    <xf numFmtId="4" fontId="0" fillId="0" borderId="54" xfId="0" applyNumberFormat="1" applyFont="1" applyBorder="1" applyAlignment="1">
      <alignment horizontal="right"/>
    </xf>
    <xf numFmtId="4" fontId="0" fillId="0" borderId="40" xfId="0" applyNumberFormat="1" applyFont="1" applyBorder="1" applyAlignment="1">
      <alignment horizontal="right"/>
    </xf>
    <xf numFmtId="4" fontId="0" fillId="0" borderId="47" xfId="0" applyNumberFormat="1" applyFont="1" applyBorder="1" applyAlignment="1">
      <alignment horizontal="right"/>
    </xf>
    <xf numFmtId="3" fontId="0" fillId="0" borderId="54" xfId="0" applyNumberFormat="1" applyFont="1" applyBorder="1" applyAlignment="1">
      <alignment horizontal="center"/>
    </xf>
    <xf numFmtId="3" fontId="0" fillId="0" borderId="40" xfId="0" applyNumberFormat="1" applyFont="1" applyBorder="1" applyAlignment="1">
      <alignment horizontal="center"/>
    </xf>
    <xf numFmtId="3" fontId="0" fillId="0" borderId="47" xfId="0" applyNumberFormat="1" applyFont="1" applyBorder="1" applyAlignment="1">
      <alignment horizontal="center"/>
    </xf>
    <xf numFmtId="4" fontId="0" fillId="0" borderId="130" xfId="0" applyNumberFormat="1" applyFont="1" applyBorder="1" applyAlignment="1" applyProtection="1">
      <alignment horizontal="right"/>
      <protection locked="0"/>
    </xf>
    <xf numFmtId="4" fontId="0" fillId="0" borderId="23" xfId="0" applyNumberFormat="1" applyFont="1" applyBorder="1" applyAlignment="1" applyProtection="1">
      <alignment horizontal="right"/>
      <protection locked="0"/>
    </xf>
    <xf numFmtId="4" fontId="0" fillId="0" borderId="132" xfId="0" applyNumberFormat="1" applyFont="1" applyBorder="1" applyAlignment="1">
      <alignment horizontal="right"/>
    </xf>
    <xf numFmtId="4" fontId="0" fillId="0" borderId="133" xfId="0" applyNumberFormat="1" applyFont="1" applyBorder="1" applyAlignment="1" applyProtection="1">
      <alignment horizontal="right"/>
      <protection locked="0"/>
    </xf>
    <xf numFmtId="4" fontId="0" fillId="0" borderId="106" xfId="0" applyNumberFormat="1" applyFont="1" applyBorder="1" applyAlignment="1">
      <alignment horizontal="right"/>
    </xf>
    <xf numFmtId="4" fontId="0" fillId="0" borderId="83" xfId="0" applyNumberFormat="1" applyFont="1" applyBorder="1" applyAlignment="1">
      <alignment horizontal="right"/>
    </xf>
    <xf numFmtId="4" fontId="0" fillId="0" borderId="28" xfId="0" applyNumberFormat="1" applyFont="1" applyBorder="1" applyAlignment="1">
      <alignment horizontal="right"/>
    </xf>
    <xf numFmtId="4" fontId="0" fillId="0" borderId="29" xfId="0" applyNumberFormat="1" applyFont="1" applyBorder="1" applyAlignment="1">
      <alignment horizontal="right"/>
    </xf>
    <xf numFmtId="4" fontId="0" fillId="0" borderId="14" xfId="0" applyNumberFormat="1" applyFont="1" applyBorder="1" applyAlignment="1" applyProtection="1">
      <alignment horizontal="right"/>
      <protection locked="0"/>
    </xf>
    <xf numFmtId="4" fontId="0" fillId="0" borderId="24" xfId="0" applyNumberFormat="1" applyFont="1" applyBorder="1" applyAlignment="1" applyProtection="1">
      <alignment horizontal="right"/>
      <protection locked="0"/>
    </xf>
    <xf numFmtId="4" fontId="0" fillId="0" borderId="134" xfId="0" applyNumberFormat="1" applyFont="1" applyBorder="1" applyAlignment="1">
      <alignment horizontal="right"/>
    </xf>
    <xf numFmtId="4" fontId="0" fillId="0" borderId="135" xfId="0" applyNumberFormat="1" applyFont="1" applyBorder="1" applyAlignment="1" applyProtection="1">
      <alignment horizontal="right"/>
      <protection locked="0"/>
    </xf>
    <xf numFmtId="4" fontId="0" fillId="0" borderId="17" xfId="0" applyNumberFormat="1" applyFont="1" applyBorder="1" applyAlignment="1">
      <alignment horizontal="right"/>
    </xf>
    <xf numFmtId="4" fontId="13" fillId="0" borderId="83" xfId="0" applyNumberFormat="1" applyFont="1" applyBorder="1" applyAlignment="1">
      <alignment horizontal="right"/>
    </xf>
    <xf numFmtId="4" fontId="13" fillId="0" borderId="28" xfId="0" applyNumberFormat="1" applyFont="1" applyBorder="1" applyAlignment="1">
      <alignment horizontal="right"/>
    </xf>
    <xf numFmtId="4" fontId="13" fillId="0" borderId="29" xfId="0" applyNumberFormat="1" applyFont="1" applyBorder="1" applyAlignment="1">
      <alignment horizontal="right"/>
    </xf>
    <xf numFmtId="4" fontId="13" fillId="0" borderId="36" xfId="0" applyNumberFormat="1" applyFont="1" applyBorder="1" applyAlignment="1" applyProtection="1">
      <alignment horizontal="right"/>
      <protection locked="0"/>
    </xf>
    <xf numFmtId="4" fontId="13" fillId="0" borderId="28" xfId="0" applyNumberFormat="1" applyFont="1" applyBorder="1" applyAlignment="1" applyProtection="1">
      <alignment horizontal="right"/>
      <protection locked="0"/>
    </xf>
    <xf numFmtId="4" fontId="13" fillId="0" borderId="136" xfId="0" applyNumberFormat="1" applyFont="1" applyBorder="1" applyAlignment="1">
      <alignment horizontal="right"/>
    </xf>
    <xf numFmtId="4" fontId="13" fillId="0" borderId="137" xfId="0" applyNumberFormat="1" applyFont="1" applyBorder="1" applyAlignment="1" applyProtection="1">
      <alignment horizontal="right"/>
      <protection locked="0"/>
    </xf>
    <xf numFmtId="4" fontId="13" fillId="0" borderId="84" xfId="0" applyNumberFormat="1" applyFont="1" applyBorder="1" applyAlignment="1">
      <alignment horizontal="right"/>
    </xf>
    <xf numFmtId="4" fontId="13" fillId="0" borderId="83" xfId="0" applyNumberFormat="1" applyFont="1" applyBorder="1" applyAlignment="1">
      <alignment horizontal="right"/>
    </xf>
    <xf numFmtId="4" fontId="13" fillId="0" borderId="28" xfId="0" applyNumberFormat="1" applyFont="1" applyBorder="1" applyAlignment="1">
      <alignment horizontal="right"/>
    </xf>
    <xf numFmtId="4" fontId="13" fillId="0" borderId="29" xfId="0" applyNumberFormat="1" applyFont="1" applyBorder="1" applyAlignment="1">
      <alignment horizontal="right"/>
    </xf>
    <xf numFmtId="4" fontId="0" fillId="0" borderId="36" xfId="0" applyNumberFormat="1" applyFont="1" applyBorder="1" applyAlignment="1" applyProtection="1">
      <alignment horizontal="right"/>
      <protection locked="0"/>
    </xf>
    <xf numFmtId="4" fontId="0" fillId="0" borderId="28" xfId="0" applyNumberFormat="1" applyFont="1" applyBorder="1" applyAlignment="1" applyProtection="1">
      <alignment horizontal="right"/>
      <protection locked="0"/>
    </xf>
    <xf numFmtId="4" fontId="0" fillId="0" borderId="136" xfId="0" applyNumberFormat="1" applyFont="1" applyBorder="1" applyAlignment="1">
      <alignment horizontal="right"/>
    </xf>
    <xf numFmtId="4" fontId="0" fillId="0" borderId="137" xfId="0" applyNumberFormat="1" applyFont="1" applyBorder="1" applyAlignment="1" applyProtection="1">
      <alignment horizontal="right"/>
      <protection locked="0"/>
    </xf>
    <xf numFmtId="4" fontId="0" fillId="0" borderId="84" xfId="0" applyNumberFormat="1" applyFont="1" applyBorder="1" applyAlignment="1">
      <alignment horizontal="right"/>
    </xf>
    <xf numFmtId="4" fontId="0" fillId="0" borderId="120" xfId="0" applyNumberFormat="1" applyFont="1" applyBorder="1" applyAlignment="1">
      <alignment horizontal="right"/>
    </xf>
    <xf numFmtId="4" fontId="0" fillId="0" borderId="30" xfId="0" applyNumberFormat="1" applyFont="1" applyBorder="1" applyAlignment="1">
      <alignment horizontal="right"/>
    </xf>
    <xf numFmtId="4" fontId="0" fillId="0" borderId="43" xfId="0" applyNumberFormat="1" applyFont="1" applyBorder="1" applyAlignment="1">
      <alignment horizontal="right"/>
    </xf>
    <xf numFmtId="4" fontId="0" fillId="0" borderId="131" xfId="0" applyNumberFormat="1" applyFont="1" applyBorder="1" applyAlignment="1" applyProtection="1">
      <alignment horizontal="right"/>
      <protection locked="0"/>
    </xf>
    <xf numFmtId="4" fontId="0" fillId="0" borderId="30" xfId="0" applyNumberFormat="1" applyFont="1" applyBorder="1" applyAlignment="1" applyProtection="1">
      <alignment horizontal="right"/>
      <protection locked="0"/>
    </xf>
    <xf numFmtId="4" fontId="0" fillId="0" borderId="138" xfId="0" applyNumberFormat="1" applyFont="1" applyBorder="1" applyAlignment="1">
      <alignment horizontal="right"/>
    </xf>
    <xf numFmtId="4" fontId="0" fillId="0" borderId="139" xfId="0" applyNumberFormat="1" applyFont="1" applyBorder="1" applyAlignment="1" applyProtection="1">
      <alignment horizontal="right"/>
      <protection locked="0"/>
    </xf>
    <xf numFmtId="4" fontId="0" fillId="0" borderId="140" xfId="0" applyNumberFormat="1" applyFont="1" applyBorder="1" applyAlignment="1">
      <alignment horizontal="right"/>
    </xf>
    <xf numFmtId="4" fontId="0" fillId="0" borderId="120" xfId="0" applyNumberFormat="1" applyFont="1" applyBorder="1" applyAlignment="1">
      <alignment horizontal="right"/>
    </xf>
    <xf numFmtId="4" fontId="0" fillId="0" borderId="30" xfId="0" applyNumberFormat="1" applyFont="1" applyBorder="1" applyAlignment="1">
      <alignment horizontal="right"/>
    </xf>
    <xf numFmtId="4" fontId="0" fillId="0" borderId="43" xfId="0" applyNumberFormat="1" applyFont="1" applyBorder="1" applyAlignment="1">
      <alignment horizontal="right"/>
    </xf>
    <xf numFmtId="0" fontId="19" fillId="0" borderId="0" xfId="0" applyFont="1" applyAlignment="1">
      <alignment horizontal="right"/>
    </xf>
    <xf numFmtId="0" fontId="5" fillId="0" borderId="0" xfId="0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0" fillId="0" borderId="0" xfId="0" applyAlignment="1">
      <alignment horizontal="centerContinuous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8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Continuous"/>
    </xf>
    <xf numFmtId="0" fontId="6" fillId="0" borderId="6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39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/>
    </xf>
    <xf numFmtId="0" fontId="0" fillId="0" borderId="19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68" xfId="0" applyNumberFormat="1" applyFill="1" applyBorder="1" applyAlignment="1">
      <alignment/>
    </xf>
    <xf numFmtId="4" fontId="0" fillId="0" borderId="8" xfId="0" applyNumberFormat="1" applyFill="1" applyBorder="1" applyAlignment="1">
      <alignment/>
    </xf>
    <xf numFmtId="3" fontId="0" fillId="0" borderId="2" xfId="0" applyNumberFormat="1" applyBorder="1" applyAlignment="1">
      <alignment/>
    </xf>
    <xf numFmtId="0" fontId="13" fillId="0" borderId="0" xfId="0" applyFont="1" applyBorder="1" applyAlignment="1">
      <alignment/>
    </xf>
    <xf numFmtId="3" fontId="0" fillId="0" borderId="63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Fill="1" applyBorder="1" applyAlignment="1">
      <alignment/>
    </xf>
    <xf numFmtId="3" fontId="0" fillId="0" borderId="63" xfId="0" applyNumberFormat="1" applyBorder="1" applyAlignment="1">
      <alignment/>
    </xf>
    <xf numFmtId="3" fontId="0" fillId="0" borderId="27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0" borderId="39" xfId="0" applyNumberFormat="1" applyBorder="1" applyAlignment="1">
      <alignment/>
    </xf>
    <xf numFmtId="3" fontId="0" fillId="0" borderId="26" xfId="0" applyNumberFormat="1" applyBorder="1" applyAlignment="1">
      <alignment/>
    </xf>
    <xf numFmtId="4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0" xfId="0" applyBorder="1" applyAlignment="1">
      <alignment wrapText="1"/>
    </xf>
    <xf numFmtId="0" fontId="74" fillId="0" borderId="0" xfId="0" applyFont="1" applyAlignment="1">
      <alignment horizontal="left" wrapText="1"/>
    </xf>
    <xf numFmtId="164" fontId="0" fillId="0" borderId="0" xfId="0" applyNumberFormat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1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3" fillId="0" borderId="6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Fill="1" applyBorder="1" applyAlignment="1">
      <alignment horizontal="centerContinuous"/>
    </xf>
    <xf numFmtId="0" fontId="3" fillId="0" borderId="30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0" fillId="0" borderId="19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" xfId="0" applyFill="1" applyBorder="1" applyAlignment="1">
      <alignment/>
    </xf>
    <xf numFmtId="0" fontId="11" fillId="0" borderId="0" xfId="0" applyFont="1" applyAlignment="1">
      <alignment/>
    </xf>
    <xf numFmtId="0" fontId="11" fillId="0" borderId="19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" xfId="0" applyFont="1" applyBorder="1" applyAlignment="1">
      <alignment/>
    </xf>
    <xf numFmtId="3" fontId="11" fillId="0" borderId="19" xfId="0" applyNumberFormat="1" applyFont="1" applyFill="1" applyBorder="1" applyAlignment="1">
      <alignment/>
    </xf>
    <xf numFmtId="3" fontId="11" fillId="0" borderId="27" xfId="0" applyNumberFormat="1" applyFont="1" applyFill="1" applyBorder="1" applyAlignment="1">
      <alignment/>
    </xf>
    <xf numFmtId="4" fontId="11" fillId="0" borderId="2" xfId="0" applyNumberFormat="1" applyFont="1" applyFill="1" applyBorder="1" applyAlignment="1">
      <alignment/>
    </xf>
    <xf numFmtId="4" fontId="11" fillId="0" borderId="19" xfId="0" applyNumberFormat="1" applyFont="1" applyFill="1" applyBorder="1" applyAlignment="1">
      <alignment/>
    </xf>
    <xf numFmtId="4" fontId="11" fillId="0" borderId="27" xfId="0" applyNumberFormat="1" applyFont="1" applyFill="1" applyBorder="1" applyAlignment="1">
      <alignment/>
    </xf>
    <xf numFmtId="0" fontId="11" fillId="0" borderId="6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/>
    </xf>
    <xf numFmtId="4" fontId="11" fillId="0" borderId="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/>
    </xf>
    <xf numFmtId="4" fontId="11" fillId="0" borderId="5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0" fontId="76" fillId="0" borderId="0" xfId="0" applyFont="1" applyAlignment="1">
      <alignment/>
    </xf>
    <xf numFmtId="0" fontId="76" fillId="0" borderId="0" xfId="0" applyFont="1" applyAlignment="1">
      <alignment horizontal="right"/>
    </xf>
    <xf numFmtId="49" fontId="27" fillId="0" borderId="19" xfId="0" applyNumberFormat="1" applyFont="1" applyFill="1" applyBorder="1" applyAlignment="1">
      <alignment horizontal="left" wrapText="1"/>
    </xf>
    <xf numFmtId="4" fontId="27" fillId="0" borderId="19" xfId="0" applyNumberFormat="1" applyFont="1" applyBorder="1" applyAlignment="1">
      <alignment/>
    </xf>
    <xf numFmtId="186" fontId="27" fillId="0" borderId="27" xfId="0" applyNumberFormat="1" applyFont="1" applyFill="1" applyBorder="1" applyAlignment="1">
      <alignment horizontal="right"/>
    </xf>
    <xf numFmtId="0" fontId="27" fillId="0" borderId="2" xfId="0" applyFont="1" applyBorder="1" applyAlignment="1">
      <alignment horizontal="center"/>
    </xf>
    <xf numFmtId="0" fontId="27" fillId="0" borderId="19" xfId="21" applyFont="1" applyBorder="1">
      <alignment/>
      <protection/>
    </xf>
    <xf numFmtId="4" fontId="27" fillId="0" borderId="19" xfId="0" applyNumberFormat="1" applyFont="1" applyBorder="1" applyAlignment="1">
      <alignment/>
    </xf>
    <xf numFmtId="4" fontId="27" fillId="0" borderId="27" xfId="21" applyNumberFormat="1" applyFont="1" applyBorder="1">
      <alignment/>
      <protection/>
    </xf>
    <xf numFmtId="0" fontId="77" fillId="0" borderId="19" xfId="0" applyFont="1" applyBorder="1" applyAlignment="1">
      <alignment/>
    </xf>
    <xf numFmtId="4" fontId="77" fillId="0" borderId="19" xfId="0" applyNumberFormat="1" applyFont="1" applyBorder="1" applyAlignment="1">
      <alignment/>
    </xf>
    <xf numFmtId="4" fontId="77" fillId="0" borderId="27" xfId="21" applyNumberFormat="1" applyFont="1" applyBorder="1">
      <alignment/>
      <protection/>
    </xf>
    <xf numFmtId="4" fontId="27" fillId="0" borderId="27" xfId="0" applyNumberFormat="1" applyFont="1" applyFill="1" applyBorder="1" applyAlignment="1">
      <alignment horizontal="right"/>
    </xf>
    <xf numFmtId="4" fontId="27" fillId="0" borderId="2" xfId="0" applyNumberFormat="1" applyFont="1" applyBorder="1" applyAlignment="1">
      <alignment horizontal="center"/>
    </xf>
    <xf numFmtId="49" fontId="77" fillId="0" borderId="19" xfId="0" applyNumberFormat="1" applyFont="1" applyBorder="1" applyAlignment="1">
      <alignment/>
    </xf>
    <xf numFmtId="4" fontId="77" fillId="0" borderId="19" xfId="0" applyNumberFormat="1" applyFont="1" applyBorder="1" applyAlignment="1">
      <alignment/>
    </xf>
    <xf numFmtId="4" fontId="77" fillId="0" borderId="27" xfId="0" applyNumberFormat="1" applyFont="1" applyBorder="1" applyAlignment="1">
      <alignment/>
    </xf>
    <xf numFmtId="4" fontId="77" fillId="0" borderId="2" xfId="0" applyNumberFormat="1" applyFont="1" applyBorder="1" applyAlignment="1">
      <alignment horizontal="center"/>
    </xf>
    <xf numFmtId="4" fontId="78" fillId="0" borderId="19" xfId="0" applyNumberFormat="1" applyFont="1" applyBorder="1" applyAlignment="1">
      <alignment/>
    </xf>
    <xf numFmtId="4" fontId="78" fillId="0" borderId="27" xfId="0" applyNumberFormat="1" applyFont="1" applyBorder="1" applyAlignment="1">
      <alignment/>
    </xf>
    <xf numFmtId="4" fontId="26" fillId="0" borderId="2" xfId="0" applyNumberFormat="1" applyFont="1" applyBorder="1" applyAlignment="1">
      <alignment horizontal="center"/>
    </xf>
    <xf numFmtId="0" fontId="56" fillId="0" borderId="18" xfId="0" applyFont="1" applyBorder="1" applyAlignment="1">
      <alignment/>
    </xf>
    <xf numFmtId="4" fontId="56" fillId="0" borderId="18" xfId="0" applyNumberFormat="1" applyFont="1" applyBorder="1" applyAlignment="1">
      <alignment/>
    </xf>
    <xf numFmtId="4" fontId="56" fillId="0" borderId="25" xfId="21" applyNumberFormat="1" applyFont="1" applyBorder="1">
      <alignment/>
      <protection/>
    </xf>
    <xf numFmtId="0" fontId="56" fillId="0" borderId="20" xfId="0" applyFont="1" applyBorder="1" applyAlignment="1">
      <alignment horizontal="center"/>
    </xf>
    <xf numFmtId="49" fontId="56" fillId="0" borderId="48" xfId="0" applyNumberFormat="1" applyFont="1" applyFill="1" applyBorder="1" applyAlignment="1">
      <alignment horizontal="left"/>
    </xf>
    <xf numFmtId="0" fontId="56" fillId="0" borderId="19" xfId="0" applyFont="1" applyBorder="1" applyAlignment="1">
      <alignment/>
    </xf>
    <xf numFmtId="4" fontId="79" fillId="0" borderId="19" xfId="0" applyNumberFormat="1" applyFont="1" applyBorder="1" applyAlignment="1">
      <alignment/>
    </xf>
    <xf numFmtId="4" fontId="56" fillId="0" borderId="27" xfId="0" applyNumberFormat="1" applyFont="1" applyBorder="1" applyAlignment="1">
      <alignment/>
    </xf>
    <xf numFmtId="4" fontId="56" fillId="0" borderId="2" xfId="0" applyNumberFormat="1" applyFont="1" applyBorder="1" applyAlignment="1">
      <alignment horizontal="center"/>
    </xf>
    <xf numFmtId="49" fontId="56" fillId="0" borderId="2" xfId="0" applyNumberFormat="1" applyFont="1" applyFill="1" applyBorder="1" applyAlignment="1">
      <alignment horizontal="left" wrapText="1"/>
    </xf>
    <xf numFmtId="0" fontId="56" fillId="0" borderId="38" xfId="0" applyFont="1" applyBorder="1" applyAlignment="1">
      <alignment horizontal="center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49" fontId="81" fillId="0" borderId="0" xfId="0" applyNumberFormat="1" applyFont="1" applyAlignment="1">
      <alignment horizontal="center"/>
    </xf>
    <xf numFmtId="0" fontId="80" fillId="0" borderId="0" xfId="0" applyFont="1" applyAlignment="1">
      <alignment horizontal="right"/>
    </xf>
    <xf numFmtId="0" fontId="82" fillId="0" borderId="0" xfId="0" applyFont="1" applyBorder="1" applyAlignment="1">
      <alignment/>
    </xf>
    <xf numFmtId="0" fontId="82" fillId="0" borderId="0" xfId="0" applyFont="1" applyAlignment="1">
      <alignment/>
    </xf>
    <xf numFmtId="0" fontId="82" fillId="0" borderId="0" xfId="0" applyFont="1" applyBorder="1" applyAlignment="1">
      <alignment horizontal="right" inden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4" fillId="0" borderId="0" xfId="0" applyFont="1" applyAlignment="1">
      <alignment/>
    </xf>
    <xf numFmtId="0" fontId="84" fillId="0" borderId="0" xfId="0" applyFont="1" applyAlignment="1">
      <alignment/>
    </xf>
    <xf numFmtId="0" fontId="86" fillId="0" borderId="33" xfId="0" applyFont="1" applyBorder="1" applyAlignment="1">
      <alignment horizontal="center" vertical="center"/>
    </xf>
    <xf numFmtId="0" fontId="86" fillId="0" borderId="1" xfId="0" applyFont="1" applyBorder="1" applyAlignment="1">
      <alignment horizontal="center"/>
    </xf>
    <xf numFmtId="0" fontId="86" fillId="0" borderId="0" xfId="0" applyFont="1" applyAlignment="1">
      <alignment/>
    </xf>
    <xf numFmtId="0" fontId="86" fillId="0" borderId="38" xfId="0" applyFont="1" applyBorder="1" applyAlignment="1">
      <alignment horizontal="center" vertical="center"/>
    </xf>
    <xf numFmtId="0" fontId="86" fillId="0" borderId="6" xfId="0" applyFont="1" applyBorder="1" applyAlignment="1">
      <alignment horizontal="center" vertical="center"/>
    </xf>
    <xf numFmtId="0" fontId="86" fillId="0" borderId="5" xfId="0" applyFont="1" applyBorder="1" applyAlignment="1">
      <alignment horizontal="left" indent="1"/>
    </xf>
    <xf numFmtId="0" fontId="87" fillId="0" borderId="0" xfId="0" applyFont="1" applyBorder="1" applyAlignment="1">
      <alignment/>
    </xf>
    <xf numFmtId="0" fontId="87" fillId="0" borderId="0" xfId="0" applyFont="1" applyAlignment="1">
      <alignment/>
    </xf>
    <xf numFmtId="0" fontId="87" fillId="0" borderId="0" xfId="0" applyFont="1" applyBorder="1" applyAlignment="1">
      <alignment horizontal="right" indent="1"/>
    </xf>
    <xf numFmtId="0" fontId="11" fillId="0" borderId="0" xfId="0" applyFont="1" applyAlignment="1">
      <alignment horizontal="center"/>
    </xf>
    <xf numFmtId="0" fontId="8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4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0" fontId="0" fillId="0" borderId="142" xfId="0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/>
    </xf>
    <xf numFmtId="0" fontId="0" fillId="0" borderId="36" xfId="0" applyBorder="1" applyAlignment="1">
      <alignment horizontal="center" wrapText="1" shrinkToFit="1"/>
    </xf>
    <xf numFmtId="0" fontId="0" fillId="0" borderId="28" xfId="0" applyBorder="1" applyAlignment="1">
      <alignment horizontal="center" wrapText="1" shrinkToFit="1"/>
    </xf>
    <xf numFmtId="0" fontId="0" fillId="0" borderId="49" xfId="0" applyBorder="1" applyAlignment="1">
      <alignment horizontal="center" wrapText="1" shrinkToFit="1"/>
    </xf>
    <xf numFmtId="0" fontId="0" fillId="0" borderId="44" xfId="0" applyBorder="1" applyAlignment="1">
      <alignment horizontal="center" wrapText="1" shrinkToFit="1"/>
    </xf>
    <xf numFmtId="0" fontId="0" fillId="0" borderId="44" xfId="0" applyFill="1" applyBorder="1" applyAlignment="1">
      <alignment horizontal="center" wrapText="1" shrinkToFit="1"/>
    </xf>
    <xf numFmtId="0" fontId="0" fillId="0" borderId="0" xfId="0" applyFill="1" applyBorder="1" applyAlignment="1">
      <alignment horizontal="center" wrapText="1" shrinkToFit="1"/>
    </xf>
    <xf numFmtId="4" fontId="0" fillId="0" borderId="12" xfId="0" applyNumberFormat="1" applyBorder="1" applyAlignment="1">
      <alignment/>
    </xf>
    <xf numFmtId="4" fontId="0" fillId="0" borderId="68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33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63" xfId="0" applyNumberFormat="1" applyBorder="1" applyAlignment="1">
      <alignment/>
    </xf>
    <xf numFmtId="4" fontId="0" fillId="0" borderId="37" xfId="0" applyNumberFormat="1" applyFill="1" applyBorder="1" applyAlignment="1">
      <alignment/>
    </xf>
    <xf numFmtId="4" fontId="0" fillId="0" borderId="34" xfId="0" applyNumberFormat="1" applyFill="1" applyBorder="1" applyAlignment="1">
      <alignment/>
    </xf>
    <xf numFmtId="0" fontId="0" fillId="0" borderId="19" xfId="0" applyFont="1" applyBorder="1" applyAlignment="1">
      <alignment wrapText="1" shrinkToFit="1"/>
    </xf>
    <xf numFmtId="0" fontId="8" fillId="0" borderId="0" xfId="0" applyFont="1" applyBorder="1" applyAlignment="1">
      <alignment horizontal="left" indent="1"/>
    </xf>
    <xf numFmtId="0" fontId="0" fillId="0" borderId="19" xfId="0" applyFont="1" applyBorder="1" applyAlignment="1">
      <alignment horizontal="left" indent="1"/>
    </xf>
    <xf numFmtId="0" fontId="8" fillId="0" borderId="0" xfId="0" applyFont="1" applyBorder="1" applyAlignment="1">
      <alignment horizontal="left" wrapText="1" indent="1" shrinkToFit="1"/>
    </xf>
    <xf numFmtId="4" fontId="0" fillId="0" borderId="63" xfId="0" applyNumberFormat="1" applyFill="1" applyBorder="1" applyAlignment="1">
      <alignment/>
    </xf>
    <xf numFmtId="0" fontId="39" fillId="0" borderId="0" xfId="0" applyFont="1" applyBorder="1" applyAlignment="1">
      <alignment horizontal="left" wrapText="1" indent="1" shrinkToFit="1"/>
    </xf>
    <xf numFmtId="0" fontId="39" fillId="0" borderId="0" xfId="0" applyFont="1" applyBorder="1" applyAlignment="1">
      <alignment horizontal="left" indent="1"/>
    </xf>
    <xf numFmtId="0" fontId="0" fillId="0" borderId="143" xfId="0" applyFont="1" applyBorder="1" applyAlignment="1">
      <alignment horizontal="left" indent="1"/>
    </xf>
    <xf numFmtId="0" fontId="8" fillId="0" borderId="144" xfId="0" applyFont="1" applyBorder="1" applyAlignment="1">
      <alignment horizontal="left" vertical="top" indent="1"/>
    </xf>
    <xf numFmtId="0" fontId="0" fillId="0" borderId="38" xfId="0" applyFont="1" applyBorder="1" applyAlignment="1">
      <alignment/>
    </xf>
    <xf numFmtId="0" fontId="0" fillId="0" borderId="4" xfId="0" applyFont="1" applyBorder="1" applyAlignment="1">
      <alignment horizontal="left" indent="1"/>
    </xf>
    <xf numFmtId="4" fontId="8" fillId="0" borderId="12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4" fontId="8" fillId="0" borderId="8" xfId="0" applyNumberFormat="1" applyFont="1" applyFill="1" applyBorder="1" applyAlignment="1">
      <alignment/>
    </xf>
    <xf numFmtId="4" fontId="8" fillId="0" borderId="33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0" fillId="0" borderId="63" xfId="0" applyNumberFormat="1" applyFont="1" applyFill="1" applyBorder="1" applyAlignment="1">
      <alignment/>
    </xf>
    <xf numFmtId="4" fontId="0" fillId="0" borderId="37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0" fontId="8" fillId="0" borderId="63" xfId="0" applyFont="1" applyFill="1" applyBorder="1" applyAlignment="1">
      <alignment/>
    </xf>
    <xf numFmtId="4" fontId="8" fillId="0" borderId="34" xfId="0" applyNumberFormat="1" applyFont="1" applyFill="1" applyBorder="1" applyAlignment="1">
      <alignment/>
    </xf>
    <xf numFmtId="0" fontId="8" fillId="0" borderId="39" xfId="0" applyFont="1" applyFill="1" applyBorder="1" applyAlignment="1">
      <alignment/>
    </xf>
    <xf numFmtId="4" fontId="8" fillId="0" borderId="3" xfId="0" applyNumberFormat="1" applyFont="1" applyFill="1" applyBorder="1" applyAlignment="1">
      <alignment/>
    </xf>
    <xf numFmtId="4" fontId="8" fillId="0" borderId="4" xfId="0" applyNumberFormat="1" applyFont="1" applyFill="1" applyBorder="1" applyAlignment="1">
      <alignment/>
    </xf>
    <xf numFmtId="4" fontId="0" fillId="0" borderId="38" xfId="0" applyNumberFormat="1" applyFont="1" applyFill="1" applyBorder="1" applyAlignment="1">
      <alignment/>
    </xf>
    <xf numFmtId="4" fontId="0" fillId="0" borderId="38" xfId="0" applyNumberFormat="1" applyFill="1" applyBorder="1" applyAlignment="1">
      <alignment/>
    </xf>
    <xf numFmtId="185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9" fillId="0" borderId="0" xfId="0" applyFont="1" applyAlignment="1">
      <alignment/>
    </xf>
    <xf numFmtId="4" fontId="90" fillId="0" borderId="0" xfId="0" applyNumberFormat="1" applyFont="1" applyAlignment="1">
      <alignment/>
    </xf>
    <xf numFmtId="4" fontId="89" fillId="0" borderId="0" xfId="0" applyNumberFormat="1" applyFont="1" applyAlignment="1">
      <alignment/>
    </xf>
    <xf numFmtId="0" fontId="89" fillId="0" borderId="0" xfId="0" applyFont="1" applyAlignment="1">
      <alignment horizontal="left"/>
    </xf>
    <xf numFmtId="18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185" fontId="0" fillId="0" borderId="0" xfId="0" applyNumberFormat="1" applyFont="1" applyBorder="1" applyAlignment="1">
      <alignment/>
    </xf>
    <xf numFmtId="0" fontId="9" fillId="0" borderId="7" xfId="0" applyFont="1" applyBorder="1" applyAlignment="1">
      <alignment horizontal="center" vertical="center" textRotation="20"/>
    </xf>
    <xf numFmtId="0" fontId="0" fillId="0" borderId="8" xfId="0" applyBorder="1" applyAlignment="1">
      <alignment horizontal="center" vertical="center" textRotation="20"/>
    </xf>
    <xf numFmtId="0" fontId="0" fillId="0" borderId="1" xfId="0" applyBorder="1" applyAlignment="1">
      <alignment horizontal="center" vertical="center" textRotation="20"/>
    </xf>
    <xf numFmtId="0" fontId="0" fillId="0" borderId="19" xfId="0" applyBorder="1" applyAlignment="1">
      <alignment horizontal="center" vertical="center" textRotation="20"/>
    </xf>
    <xf numFmtId="0" fontId="0" fillId="0" borderId="0" xfId="0" applyAlignment="1">
      <alignment horizontal="center" vertical="center" textRotation="20"/>
    </xf>
    <xf numFmtId="0" fontId="0" fillId="0" borderId="2" xfId="0" applyBorder="1" applyAlignment="1">
      <alignment horizontal="center" vertical="center" textRotation="20"/>
    </xf>
    <xf numFmtId="0" fontId="0" fillId="0" borderId="0" xfId="0" applyFont="1" applyBorder="1" applyAlignment="1">
      <alignment horizontal="left" indent="1"/>
    </xf>
    <xf numFmtId="0" fontId="91" fillId="0" borderId="0" xfId="0" applyFont="1" applyAlignment="1">
      <alignment horizontal="centerContinuous"/>
    </xf>
    <xf numFmtId="0" fontId="91" fillId="0" borderId="0" xfId="0" applyFont="1" applyFill="1" applyAlignment="1">
      <alignment horizontal="centerContinuous"/>
    </xf>
    <xf numFmtId="0" fontId="9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 vertical="center" textRotation="20"/>
    </xf>
    <xf numFmtId="0" fontId="0" fillId="0" borderId="68" xfId="0" applyBorder="1" applyAlignment="1">
      <alignment horizontal="center" vertical="center" textRotation="20"/>
    </xf>
    <xf numFmtId="0" fontId="0" fillId="0" borderId="27" xfId="0" applyBorder="1" applyAlignment="1">
      <alignment horizontal="center" vertical="center" textRotation="20"/>
    </xf>
    <xf numFmtId="0" fontId="0" fillId="0" borderId="27" xfId="0" applyBorder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4" fontId="0" fillId="0" borderId="27" xfId="0" applyNumberFormat="1" applyBorder="1" applyAlignment="1">
      <alignment horizontal="right" vertical="center"/>
    </xf>
    <xf numFmtId="4" fontId="0" fillId="0" borderId="0" xfId="0" applyNumberFormat="1" applyAlignment="1">
      <alignment horizontal="right" vertical="center" textRotation="20"/>
    </xf>
    <xf numFmtId="4" fontId="0" fillId="0" borderId="27" xfId="0" applyNumberFormat="1" applyBorder="1" applyAlignment="1">
      <alignment horizontal="right" vertical="center" textRotation="20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right" vertical="center"/>
    </xf>
    <xf numFmtId="4" fontId="3" fillId="0" borderId="26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0" fontId="93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indent="1"/>
    </xf>
    <xf numFmtId="0" fontId="4" fillId="0" borderId="9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1" fillId="0" borderId="7" xfId="0" applyFont="1" applyBorder="1" applyAlignment="1">
      <alignment horizontal="left" indent="1"/>
    </xf>
    <xf numFmtId="0" fontId="11" fillId="0" borderId="8" xfId="0" applyFont="1" applyBorder="1" applyAlignment="1">
      <alignment/>
    </xf>
    <xf numFmtId="0" fontId="11" fillId="0" borderId="1" xfId="0" applyFont="1" applyBorder="1" applyAlignment="1">
      <alignment/>
    </xf>
    <xf numFmtId="4" fontId="11" fillId="0" borderId="37" xfId="0" applyNumberFormat="1" applyFont="1" applyBorder="1" applyAlignment="1">
      <alignment horizontal="right"/>
    </xf>
    <xf numFmtId="4" fontId="11" fillId="0" borderId="27" xfId="0" applyNumberFormat="1" applyFont="1" applyBorder="1" applyAlignment="1">
      <alignment/>
    </xf>
    <xf numFmtId="0" fontId="11" fillId="0" borderId="37" xfId="0" applyFont="1" applyBorder="1" applyAlignment="1">
      <alignment horizontal="left" indent="1"/>
    </xf>
    <xf numFmtId="0" fontId="11" fillId="0" borderId="0" xfId="0" applyFont="1" applyBorder="1" applyAlignment="1">
      <alignment horizontal="left" indent="1"/>
    </xf>
    <xf numFmtId="0" fontId="11" fillId="0" borderId="1" xfId="0" applyFont="1" applyBorder="1" applyAlignment="1">
      <alignment horizontal="center"/>
    </xf>
    <xf numFmtId="0" fontId="11" fillId="0" borderId="19" xfId="0" applyFont="1" applyBorder="1" applyAlignment="1">
      <alignment horizontal="left" indent="1"/>
    </xf>
    <xf numFmtId="0" fontId="11" fillId="0" borderId="2" xfId="0" applyFont="1" applyBorder="1" applyAlignment="1">
      <alignment horizontal="center"/>
    </xf>
    <xf numFmtId="0" fontId="11" fillId="0" borderId="19" xfId="0" applyFont="1" applyBorder="1" applyAlignment="1">
      <alignment horizontal="left" vertical="center" indent="1"/>
    </xf>
    <xf numFmtId="0" fontId="94" fillId="0" borderId="37" xfId="0" applyFont="1" applyBorder="1" applyAlignment="1">
      <alignment horizontal="left" indent="1"/>
    </xf>
    <xf numFmtId="4" fontId="11" fillId="0" borderId="37" xfId="0" applyNumberFormat="1" applyFont="1" applyBorder="1" applyAlignment="1">
      <alignment horizontal="right" vertical="center"/>
    </xf>
    <xf numFmtId="0" fontId="95" fillId="0" borderId="0" xfId="0" applyFont="1" applyAlignment="1">
      <alignment/>
    </xf>
    <xf numFmtId="0" fontId="95" fillId="0" borderId="0" xfId="0" applyFont="1" applyBorder="1" applyAlignment="1">
      <alignment horizontal="left" indent="1"/>
    </xf>
    <xf numFmtId="0" fontId="3" fillId="0" borderId="6" xfId="0" applyFont="1" applyBorder="1" applyAlignment="1">
      <alignment horizontal="left" indent="1"/>
    </xf>
    <xf numFmtId="4" fontId="3" fillId="0" borderId="39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indent="1"/>
    </xf>
    <xf numFmtId="0" fontId="3" fillId="0" borderId="4" xfId="0" applyFont="1" applyBorder="1" applyAlignment="1">
      <alignment horizontal="left" inden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24" fillId="0" borderId="0" xfId="0" applyFont="1" applyBorder="1" applyAlignment="1">
      <alignment horizontal="left" indent="1"/>
    </xf>
    <xf numFmtId="4" fontId="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6" fillId="0" borderId="97" xfId="0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4" fontId="0" fillId="4" borderId="63" xfId="0" applyNumberFormat="1" applyFont="1" applyFill="1" applyBorder="1" applyAlignment="1">
      <alignment/>
    </xf>
    <xf numFmtId="4" fontId="0" fillId="4" borderId="0" xfId="0" applyNumberFormat="1" applyFont="1" applyFill="1" applyAlignment="1">
      <alignment/>
    </xf>
    <xf numFmtId="0" fontId="0" fillId="4" borderId="73" xfId="0" applyFont="1" applyFill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76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19" fillId="0" borderId="73" xfId="0" applyFont="1" applyBorder="1" applyAlignment="1">
      <alignment/>
    </xf>
    <xf numFmtId="4" fontId="19" fillId="0" borderId="0" xfId="0" applyNumberFormat="1" applyFont="1" applyAlignment="1">
      <alignment/>
    </xf>
    <xf numFmtId="0" fontId="89" fillId="0" borderId="0" xfId="0" applyFont="1" applyFill="1" applyAlignment="1">
      <alignment/>
    </xf>
    <xf numFmtId="0" fontId="96" fillId="0" borderId="0" xfId="0" applyFont="1" applyAlignment="1">
      <alignment/>
    </xf>
    <xf numFmtId="0" fontId="28" fillId="0" borderId="0" xfId="0" applyFont="1" applyAlignment="1">
      <alignment/>
    </xf>
    <xf numFmtId="2" fontId="8" fillId="0" borderId="0" xfId="0" applyNumberFormat="1" applyFont="1" applyAlignment="1">
      <alignment/>
    </xf>
    <xf numFmtId="0" fontId="22" fillId="0" borderId="0" xfId="0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7" fillId="0" borderId="0" xfId="0" applyFont="1" applyFill="1" applyAlignment="1">
      <alignment/>
    </xf>
    <xf numFmtId="0" fontId="19" fillId="0" borderId="145" xfId="0" applyFont="1" applyBorder="1" applyAlignment="1">
      <alignment horizontal="centerContinuous" vertical="center"/>
    </xf>
    <xf numFmtId="0" fontId="19" fillId="0" borderId="146" xfId="0" applyFont="1" applyBorder="1" applyAlignment="1">
      <alignment horizontal="centerContinuous" vertical="center"/>
    </xf>
    <xf numFmtId="0" fontId="19" fillId="0" borderId="147" xfId="0" applyFont="1" applyBorder="1" applyAlignment="1">
      <alignment horizontal="centerContinuous" vertical="center"/>
    </xf>
    <xf numFmtId="0" fontId="19" fillId="0" borderId="93" xfId="0" applyFont="1" applyFill="1" applyBorder="1" applyAlignment="1">
      <alignment horizontal="centerContinuous" vertical="center"/>
    </xf>
    <xf numFmtId="0" fontId="19" fillId="0" borderId="148" xfId="0" applyFont="1" applyFill="1" applyBorder="1" applyAlignment="1">
      <alignment horizontal="centerContinuous" vertical="center"/>
    </xf>
    <xf numFmtId="0" fontId="19" fillId="0" borderId="92" xfId="0" applyFont="1" applyFill="1" applyBorder="1" applyAlignment="1">
      <alignment horizontal="centerContinuous" vertical="center"/>
    </xf>
    <xf numFmtId="0" fontId="19" fillId="0" borderId="4" xfId="0" applyFont="1" applyFill="1" applyBorder="1" applyAlignment="1">
      <alignment horizontal="centerContinuous"/>
    </xf>
    <xf numFmtId="0" fontId="50" fillId="0" borderId="0" xfId="0" applyFont="1" applyFill="1" applyAlignment="1">
      <alignment/>
    </xf>
    <xf numFmtId="0" fontId="4" fillId="0" borderId="0" xfId="0" applyFont="1" applyAlignment="1">
      <alignment/>
    </xf>
    <xf numFmtId="0" fontId="87" fillId="0" borderId="0" xfId="0" applyFont="1" applyFill="1" applyAlignment="1">
      <alignment/>
    </xf>
    <xf numFmtId="0" fontId="87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99" fillId="0" borderId="0" xfId="0" applyFont="1" applyAlignment="1">
      <alignment/>
    </xf>
    <xf numFmtId="0" fontId="0" fillId="0" borderId="14" xfId="0" applyBorder="1" applyAlignment="1">
      <alignment/>
    </xf>
    <xf numFmtId="3" fontId="0" fillId="0" borderId="25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3" fontId="19" fillId="0" borderId="40" xfId="0" applyNumberFormat="1" applyFont="1" applyBorder="1" applyAlignment="1">
      <alignment/>
    </xf>
    <xf numFmtId="0" fontId="51" fillId="0" borderId="0" xfId="0" applyFont="1" applyFill="1" applyAlignment="1" applyProtection="1">
      <alignment/>
      <protection locked="0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14" xfId="0" applyBorder="1" applyAlignment="1">
      <alignment horizontal="right"/>
    </xf>
    <xf numFmtId="187" fontId="3" fillId="0" borderId="0" xfId="0" applyNumberFormat="1" applyFont="1" applyAlignment="1">
      <alignment/>
    </xf>
    <xf numFmtId="187" fontId="0" fillId="0" borderId="0" xfId="0" applyNumberFormat="1" applyAlignment="1">
      <alignment/>
    </xf>
    <xf numFmtId="187" fontId="0" fillId="0" borderId="0" xfId="0" applyNumberFormat="1" applyAlignment="1">
      <alignment horizontal="center"/>
    </xf>
    <xf numFmtId="187" fontId="51" fillId="0" borderId="0" xfId="0" applyNumberFormat="1" applyFont="1" applyFill="1" applyAlignment="1" applyProtection="1">
      <alignment/>
      <protection locked="0"/>
    </xf>
    <xf numFmtId="187" fontId="0" fillId="0" borderId="0" xfId="0" applyNumberFormat="1" applyAlignment="1">
      <alignment horizontal="right"/>
    </xf>
    <xf numFmtId="187" fontId="93" fillId="0" borderId="0" xfId="0" applyNumberFormat="1" applyFont="1" applyAlignment="1">
      <alignment horizontal="right"/>
    </xf>
    <xf numFmtId="187" fontId="19" fillId="0" borderId="88" xfId="0" applyNumberFormat="1" applyFont="1" applyBorder="1" applyAlignment="1">
      <alignment/>
    </xf>
    <xf numFmtId="187" fontId="51" fillId="0" borderId="0" xfId="0" applyNumberFormat="1" applyFont="1" applyAlignment="1">
      <alignment/>
    </xf>
    <xf numFmtId="3" fontId="19" fillId="0" borderId="54" xfId="0" applyNumberFormat="1" applyFont="1" applyBorder="1" applyAlignment="1">
      <alignment/>
    </xf>
    <xf numFmtId="0" fontId="5" fillId="0" borderId="30" xfId="0" applyFont="1" applyBorder="1" applyAlignment="1">
      <alignment horizontal="center" vertical="center" wrapText="1"/>
    </xf>
    <xf numFmtId="0" fontId="5" fillId="0" borderId="120" xfId="0" applyFont="1" applyBorder="1" applyAlignment="1">
      <alignment horizontal="center" vertical="center" wrapText="1"/>
    </xf>
    <xf numFmtId="0" fontId="5" fillId="0" borderId="131" xfId="0" applyFont="1" applyBorder="1" applyAlignment="1">
      <alignment horizontal="center" vertical="center" wrapText="1"/>
    </xf>
    <xf numFmtId="3" fontId="0" fillId="0" borderId="130" xfId="0" applyNumberFormat="1" applyBorder="1" applyAlignment="1">
      <alignment/>
    </xf>
    <xf numFmtId="3" fontId="0" fillId="0" borderId="23" xfId="0" applyNumberFormat="1" applyBorder="1" applyAlignment="1">
      <alignment/>
    </xf>
    <xf numFmtId="187" fontId="0" fillId="0" borderId="106" xfId="0" applyNumberFormat="1" applyBorder="1" applyAlignment="1">
      <alignment/>
    </xf>
    <xf numFmtId="3" fontId="0" fillId="0" borderId="14" xfId="0" applyNumberFormat="1" applyBorder="1" applyAlignment="1">
      <alignment/>
    </xf>
    <xf numFmtId="187" fontId="0" fillId="0" borderId="76" xfId="0" applyNumberFormat="1" applyBorder="1" applyAlignment="1">
      <alignment/>
    </xf>
    <xf numFmtId="3" fontId="19" fillId="0" borderId="87" xfId="0" applyNumberFormat="1" applyFont="1" applyBorder="1" applyAlignment="1">
      <alignment/>
    </xf>
    <xf numFmtId="187" fontId="19" fillId="0" borderId="149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3" fontId="0" fillId="0" borderId="131" xfId="0" applyNumberFormat="1" applyBorder="1" applyAlignment="1">
      <alignment/>
    </xf>
    <xf numFmtId="3" fontId="0" fillId="0" borderId="30" xfId="0" applyNumberFormat="1" applyBorder="1" applyAlignment="1">
      <alignment/>
    </xf>
    <xf numFmtId="187" fontId="0" fillId="0" borderId="70" xfId="0" applyNumberFormat="1" applyBorder="1" applyAlignment="1">
      <alignment/>
    </xf>
    <xf numFmtId="0" fontId="3" fillId="0" borderId="0" xfId="0" applyFont="1" applyAlignment="1">
      <alignment horizontal="left"/>
    </xf>
    <xf numFmtId="0" fontId="0" fillId="0" borderId="43" xfId="0" applyFont="1" applyBorder="1" applyAlignment="1">
      <alignment horizontal="left" wrapText="1"/>
    </xf>
    <xf numFmtId="0" fontId="12" fillId="0" borderId="18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4" fontId="0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0" xfId="0" applyFont="1" applyFill="1" applyAlignment="1">
      <alignment horizontal="center"/>
    </xf>
    <xf numFmtId="0" fontId="19" fillId="0" borderId="145" xfId="0" applyFont="1" applyBorder="1" applyAlignment="1">
      <alignment horizontal="center" vertical="center"/>
    </xf>
    <xf numFmtId="0" fontId="19" fillId="0" borderId="146" xfId="0" applyFont="1" applyBorder="1" applyAlignment="1">
      <alignment horizontal="center" vertical="center"/>
    </xf>
    <xf numFmtId="0" fontId="19" fillId="0" borderId="147" xfId="0" applyFont="1" applyBorder="1" applyAlignment="1">
      <alignment horizontal="center" vertical="center"/>
    </xf>
    <xf numFmtId="0" fontId="19" fillId="4" borderId="145" xfId="0" applyFont="1" applyFill="1" applyBorder="1" applyAlignment="1">
      <alignment horizontal="center" vertical="center"/>
    </xf>
    <xf numFmtId="0" fontId="19" fillId="4" borderId="147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left" wrapText="1"/>
    </xf>
    <xf numFmtId="0" fontId="0" fillId="0" borderId="47" xfId="0" applyFont="1" applyBorder="1" applyAlignment="1">
      <alignment horizontal="left" wrapText="1"/>
    </xf>
    <xf numFmtId="0" fontId="0" fillId="0" borderId="2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0" fillId="0" borderId="46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47" xfId="0" applyFont="1" applyBorder="1" applyAlignment="1">
      <alignment horizontal="center" wrapText="1"/>
    </xf>
    <xf numFmtId="0" fontId="5" fillId="0" borderId="16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2" fillId="0" borderId="18" xfId="0" applyFont="1" applyBorder="1" applyAlignment="1" applyProtection="1">
      <alignment horizontal="center"/>
      <protection locked="0"/>
    </xf>
    <xf numFmtId="0" fontId="12" fillId="0" borderId="35" xfId="0" applyFont="1" applyBorder="1" applyAlignment="1" applyProtection="1">
      <alignment horizontal="center"/>
      <protection locked="0"/>
    </xf>
    <xf numFmtId="0" fontId="12" fillId="0" borderId="150" xfId="0" applyFont="1" applyBorder="1" applyAlignment="1" applyProtection="1">
      <alignment horizontal="center"/>
      <protection locked="0"/>
    </xf>
    <xf numFmtId="0" fontId="12" fillId="0" borderId="20" xfId="0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0" borderId="2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8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 textRotation="20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7" xfId="0" applyFont="1" applyBorder="1" applyAlignment="1">
      <alignment horizontal="center" vertical="center" textRotation="20"/>
    </xf>
    <xf numFmtId="0" fontId="9" fillId="0" borderId="8" xfId="0" applyFont="1" applyBorder="1" applyAlignment="1">
      <alignment horizontal="center" vertical="center" textRotation="20"/>
    </xf>
    <xf numFmtId="0" fontId="9" fillId="0" borderId="1" xfId="0" applyFont="1" applyBorder="1" applyAlignment="1">
      <alignment horizontal="center" vertical="center" textRotation="20"/>
    </xf>
    <xf numFmtId="0" fontId="9" fillId="0" borderId="19" xfId="0" applyFont="1" applyBorder="1" applyAlignment="1">
      <alignment horizontal="center" vertical="center" textRotation="20"/>
    </xf>
    <xf numFmtId="0" fontId="9" fillId="0" borderId="0" xfId="0" applyFont="1" applyBorder="1" applyAlignment="1">
      <alignment horizontal="center" vertical="center" textRotation="20"/>
    </xf>
    <xf numFmtId="0" fontId="9" fillId="0" borderId="2" xfId="0" applyFont="1" applyBorder="1" applyAlignment="1">
      <alignment horizontal="center" vertical="center" textRotation="20"/>
    </xf>
    <xf numFmtId="0" fontId="9" fillId="0" borderId="6" xfId="0" applyFont="1" applyBorder="1" applyAlignment="1">
      <alignment horizontal="center" vertical="center" textRotation="20"/>
    </xf>
    <xf numFmtId="0" fontId="9" fillId="0" borderId="4" xfId="0" applyFont="1" applyBorder="1" applyAlignment="1">
      <alignment horizontal="center" vertical="center" textRotation="20"/>
    </xf>
    <xf numFmtId="0" fontId="9" fillId="0" borderId="5" xfId="0" applyFont="1" applyBorder="1" applyAlignment="1">
      <alignment horizontal="center" vertical="center" textRotation="20"/>
    </xf>
    <xf numFmtId="0" fontId="0" fillId="0" borderId="8" xfId="0" applyBorder="1" applyAlignment="1">
      <alignment horizontal="center" vertical="center" textRotation="20"/>
    </xf>
    <xf numFmtId="0" fontId="0" fillId="0" borderId="1" xfId="0" applyBorder="1" applyAlignment="1">
      <alignment horizontal="center" vertical="center" textRotation="20"/>
    </xf>
    <xf numFmtId="0" fontId="0" fillId="0" borderId="19" xfId="0" applyBorder="1" applyAlignment="1">
      <alignment horizontal="center" vertical="center" textRotation="20"/>
    </xf>
    <xf numFmtId="0" fontId="0" fillId="0" borderId="0" xfId="0" applyAlignment="1">
      <alignment horizontal="center" vertical="center" textRotation="20"/>
    </xf>
    <xf numFmtId="0" fontId="0" fillId="0" borderId="2" xfId="0" applyBorder="1" applyAlignment="1">
      <alignment horizontal="center" vertical="center" textRotation="20"/>
    </xf>
    <xf numFmtId="0" fontId="0" fillId="0" borderId="6" xfId="0" applyBorder="1" applyAlignment="1">
      <alignment horizontal="center" vertical="center" textRotation="20"/>
    </xf>
    <xf numFmtId="0" fontId="0" fillId="0" borderId="4" xfId="0" applyBorder="1" applyAlignment="1">
      <alignment horizontal="center" vertical="center" textRotation="20"/>
    </xf>
    <xf numFmtId="0" fontId="0" fillId="0" borderId="5" xfId="0" applyBorder="1" applyAlignment="1">
      <alignment horizontal="center" vertical="center" textRotation="20"/>
    </xf>
    <xf numFmtId="0" fontId="4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5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83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6" fillId="0" borderId="33" xfId="0" applyFont="1" applyBorder="1" applyAlignment="1">
      <alignment horizontal="center" vertical="center"/>
    </xf>
    <xf numFmtId="0" fontId="86" fillId="0" borderId="38" xfId="0" applyFont="1" applyBorder="1" applyAlignment="1">
      <alignment horizontal="center" vertical="center"/>
    </xf>
    <xf numFmtId="0" fontId="86" fillId="0" borderId="21" xfId="0" applyFont="1" applyBorder="1" applyAlignment="1">
      <alignment horizontal="center" vertical="center"/>
    </xf>
    <xf numFmtId="0" fontId="86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52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5" fillId="0" borderId="13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0" fillId="0" borderId="0" xfId="0" applyBorder="1" applyAlignment="1">
      <alignment horizontal="right"/>
    </xf>
    <xf numFmtId="0" fontId="5" fillId="0" borderId="8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0" fontId="5" fillId="0" borderId="149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 wrapText="1"/>
    </xf>
    <xf numFmtId="187" fontId="5" fillId="0" borderId="106" xfId="0" applyNumberFormat="1" applyFont="1" applyBorder="1" applyAlignment="1">
      <alignment horizontal="center" vertical="center" wrapText="1"/>
    </xf>
    <xf numFmtId="187" fontId="5" fillId="0" borderId="140" xfId="0" applyNumberFormat="1" applyFont="1" applyBorder="1" applyAlignment="1">
      <alignment horizontal="center" vertical="center" wrapText="1"/>
    </xf>
    <xf numFmtId="0" fontId="76" fillId="0" borderId="134" xfId="0" applyFont="1" applyBorder="1" applyAlignment="1">
      <alignment horizontal="left" vertical="center"/>
    </xf>
    <xf numFmtId="0" fontId="76" fillId="0" borderId="35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76" fillId="0" borderId="37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187" fontId="5" fillId="0" borderId="141" xfId="0" applyNumberFormat="1" applyFont="1" applyBorder="1" applyAlignment="1">
      <alignment horizontal="center" vertical="center" wrapText="1"/>
    </xf>
    <xf numFmtId="187" fontId="5" fillId="0" borderId="138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14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38" xfId="0" applyFont="1" applyBorder="1" applyAlignment="1">
      <alignment horizontal="center" vertical="center"/>
    </xf>
    <xf numFmtId="49" fontId="55" fillId="0" borderId="16" xfId="22" applyNumberFormat="1" applyFont="1" applyFill="1" applyBorder="1" applyAlignment="1" applyProtection="1">
      <alignment horizontal="left" wrapText="1"/>
      <protection locked="0"/>
    </xf>
    <xf numFmtId="49" fontId="55" fillId="0" borderId="50" xfId="22" applyNumberFormat="1" applyFont="1" applyFill="1" applyBorder="1" applyAlignment="1" applyProtection="1">
      <alignment horizontal="left" wrapText="1"/>
      <protection locked="0"/>
    </xf>
    <xf numFmtId="49" fontId="55" fillId="0" borderId="15" xfId="22" applyNumberFormat="1" applyFont="1" applyFill="1" applyBorder="1" applyAlignment="1" applyProtection="1">
      <alignment horizontal="left" wrapText="1"/>
      <protection locked="0"/>
    </xf>
    <xf numFmtId="0" fontId="51" fillId="0" borderId="0" xfId="0" applyFont="1" applyAlignment="1">
      <alignment horizontal="right"/>
    </xf>
    <xf numFmtId="0" fontId="19" fillId="0" borderId="46" xfId="0" applyFont="1" applyBorder="1" applyAlignment="1">
      <alignment/>
    </xf>
    <xf numFmtId="0" fontId="19" fillId="0" borderId="52" xfId="0" applyFont="1" applyBorder="1" applyAlignment="1">
      <alignment/>
    </xf>
    <xf numFmtId="0" fontId="19" fillId="0" borderId="47" xfId="0" applyFont="1" applyBorder="1" applyAlignment="1">
      <alignment/>
    </xf>
    <xf numFmtId="0" fontId="51" fillId="0" borderId="0" xfId="0" applyFont="1" applyFill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0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 shrinkToFit="1"/>
    </xf>
    <xf numFmtId="0" fontId="0" fillId="0" borderId="41" xfId="0" applyBorder="1" applyAlignment="1">
      <alignment horizontal="center" vertical="center"/>
    </xf>
    <xf numFmtId="0" fontId="0" fillId="0" borderId="53" xfId="0" applyFill="1" applyBorder="1" applyAlignment="1">
      <alignment horizontal="center" vertical="center" wrapText="1" shrinkToFit="1"/>
    </xf>
    <xf numFmtId="0" fontId="0" fillId="0" borderId="41" xfId="0" applyFill="1" applyBorder="1" applyAlignment="1">
      <alignment horizontal="center" vertical="center"/>
    </xf>
    <xf numFmtId="0" fontId="8" fillId="0" borderId="19" xfId="0" applyFont="1" applyBorder="1" applyAlignment="1">
      <alignment horizontal="left" wrapText="1" indent="1" shrinkToFit="1"/>
    </xf>
    <xf numFmtId="0" fontId="0" fillId="0" borderId="0" xfId="0" applyFont="1" applyBorder="1" applyAlignment="1">
      <alignment horizontal="left" indent="1"/>
    </xf>
    <xf numFmtId="0" fontId="8" fillId="0" borderId="6" xfId="0" applyFont="1" applyBorder="1" applyAlignment="1">
      <alignment horizontal="left" vertical="top" indent="1"/>
    </xf>
    <xf numFmtId="0" fontId="0" fillId="0" borderId="4" xfId="0" applyFont="1" applyBorder="1" applyAlignment="1">
      <alignment horizontal="left" vertical="top" indent="1"/>
    </xf>
    <xf numFmtId="0" fontId="11" fillId="0" borderId="0" xfId="0" applyFont="1" applyAlignment="1">
      <alignment horizontal="right"/>
    </xf>
    <xf numFmtId="0" fontId="8" fillId="0" borderId="7" xfId="0" applyFont="1" applyBorder="1" applyAlignment="1">
      <alignment horizontal="left" wrapText="1" indent="1" shrinkToFit="1"/>
    </xf>
    <xf numFmtId="0" fontId="0" fillId="0" borderId="8" xfId="0" applyFont="1" applyBorder="1" applyAlignment="1">
      <alignment horizontal="left" indent="1"/>
    </xf>
    <xf numFmtId="0" fontId="8" fillId="0" borderId="19" xfId="0" applyFont="1" applyBorder="1" applyAlignment="1">
      <alignment horizontal="left" indent="1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normální_obce" xfId="21"/>
    <cellStyle name="normální_tab 3 (adres)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16"/>
  <sheetViews>
    <sheetView workbookViewId="0" topLeftCell="A1">
      <selection activeCell="A16" sqref="A16:I16"/>
    </sheetView>
  </sheetViews>
  <sheetFormatPr defaultColWidth="9.00390625" defaultRowHeight="12.75"/>
  <cols>
    <col min="3" max="3" width="8.625" style="0" customWidth="1"/>
  </cols>
  <sheetData>
    <row r="7" spans="3:9" ht="20.25">
      <c r="C7" s="4"/>
      <c r="D7" s="5"/>
      <c r="E7" s="5"/>
      <c r="F7" s="5"/>
      <c r="G7" s="5"/>
      <c r="H7" s="5"/>
      <c r="I7" s="5"/>
    </row>
    <row r="8" spans="1:9" ht="15.75">
      <c r="A8" s="1292" t="s">
        <v>100</v>
      </c>
      <c r="B8" s="1292"/>
      <c r="C8" s="1292"/>
      <c r="D8" s="1292"/>
      <c r="E8" s="1292"/>
      <c r="F8" s="1292"/>
      <c r="G8" s="1292"/>
      <c r="H8" s="1292"/>
      <c r="I8" s="1292"/>
    </row>
    <row r="9" spans="1:9" ht="15">
      <c r="A9" s="69"/>
      <c r="B9" s="69"/>
      <c r="C9" s="69"/>
      <c r="D9" s="69"/>
      <c r="E9" s="69"/>
      <c r="F9" s="69"/>
      <c r="G9" s="69"/>
      <c r="H9" s="69"/>
      <c r="I9" s="69"/>
    </row>
    <row r="10" spans="1:9" ht="15.75">
      <c r="A10" s="1292" t="s">
        <v>134</v>
      </c>
      <c r="B10" s="1292"/>
      <c r="C10" s="1292"/>
      <c r="D10" s="1292"/>
      <c r="E10" s="1292"/>
      <c r="F10" s="1292"/>
      <c r="G10" s="1292"/>
      <c r="H10" s="1292"/>
      <c r="I10" s="1292"/>
    </row>
    <row r="11" spans="1:9" ht="15">
      <c r="A11" s="69"/>
      <c r="B11" s="69"/>
      <c r="C11" s="69"/>
      <c r="D11" s="69"/>
      <c r="E11" s="69"/>
      <c r="F11" s="69"/>
      <c r="G11" s="69"/>
      <c r="H11" s="69"/>
      <c r="I11" s="69"/>
    </row>
    <row r="12" spans="1:9" ht="15.75">
      <c r="A12" s="1292" t="s">
        <v>66</v>
      </c>
      <c r="B12" s="1292"/>
      <c r="C12" s="1292"/>
      <c r="D12" s="1292"/>
      <c r="E12" s="1292"/>
      <c r="F12" s="1292"/>
      <c r="G12" s="1292"/>
      <c r="H12" s="1292"/>
      <c r="I12" s="1292"/>
    </row>
    <row r="13" spans="1:9" ht="15.75">
      <c r="A13" s="69"/>
      <c r="B13" s="69"/>
      <c r="C13" s="69"/>
      <c r="D13" s="1"/>
      <c r="E13" s="69"/>
      <c r="F13" s="69"/>
      <c r="G13" s="69"/>
      <c r="H13" s="69"/>
      <c r="I13" s="69"/>
    </row>
    <row r="14" spans="1:9" ht="15">
      <c r="A14" s="69"/>
      <c r="B14" s="69"/>
      <c r="C14" s="69"/>
      <c r="D14" s="69"/>
      <c r="E14" s="69"/>
      <c r="F14" s="69"/>
      <c r="G14" s="69"/>
      <c r="H14" s="69"/>
      <c r="I14" s="69"/>
    </row>
    <row r="15" spans="1:9" ht="15">
      <c r="A15" s="69"/>
      <c r="B15" s="69"/>
      <c r="C15" s="69"/>
      <c r="D15" s="69"/>
      <c r="E15" s="69"/>
      <c r="F15" s="69"/>
      <c r="G15" s="69"/>
      <c r="H15" s="69"/>
      <c r="I15" s="69"/>
    </row>
    <row r="16" spans="1:9" ht="15.75">
      <c r="A16" s="1292" t="s">
        <v>83</v>
      </c>
      <c r="B16" s="1292"/>
      <c r="C16" s="1292"/>
      <c r="D16" s="1292"/>
      <c r="E16" s="1292"/>
      <c r="F16" s="1292"/>
      <c r="G16" s="1292"/>
      <c r="H16" s="1292"/>
      <c r="I16" s="1292"/>
    </row>
  </sheetData>
  <mergeCells count="4">
    <mergeCell ref="A16:I16"/>
    <mergeCell ref="A10:I10"/>
    <mergeCell ref="A8:I8"/>
    <mergeCell ref="A12:I12"/>
  </mergeCells>
  <printOptions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34"/>
  <sheetViews>
    <sheetView zoomScale="85" zoomScaleNormal="85" workbookViewId="0" topLeftCell="A4">
      <selection activeCell="J32" sqref="J32"/>
    </sheetView>
  </sheetViews>
  <sheetFormatPr defaultColWidth="9.00390625" defaultRowHeight="12.75"/>
  <cols>
    <col min="5" max="5" width="13.25390625" style="0" customWidth="1"/>
    <col min="6" max="6" width="12.25390625" style="0" customWidth="1"/>
    <col min="7" max="7" width="16.00390625" style="0" customWidth="1"/>
    <col min="8" max="8" width="16.25390625" style="0" customWidth="1"/>
    <col min="9" max="9" width="12.375" style="0" customWidth="1"/>
    <col min="10" max="10" width="32.75390625" style="0" customWidth="1"/>
  </cols>
  <sheetData>
    <row r="1" ht="17.25" customHeight="1"/>
    <row r="2" spans="1:10" s="24" customFormat="1" ht="18" customHeight="1">
      <c r="A2" s="24" t="s">
        <v>144</v>
      </c>
      <c r="J2" s="71" t="s">
        <v>147</v>
      </c>
    </row>
    <row r="3" spans="2:10" ht="20.25" customHeight="1">
      <c r="B3" s="6"/>
      <c r="C3" s="6"/>
      <c r="D3" s="6"/>
      <c r="E3" s="6"/>
      <c r="F3" s="6"/>
      <c r="G3" s="6"/>
      <c r="H3" s="6"/>
      <c r="I3" s="6"/>
      <c r="J3" s="22"/>
    </row>
    <row r="4" spans="1:10" ht="18.75" customHeight="1">
      <c r="A4" s="1326" t="s">
        <v>82</v>
      </c>
      <c r="B4" s="1326"/>
      <c r="C4" s="1326"/>
      <c r="D4" s="1326"/>
      <c r="E4" s="1326"/>
      <c r="F4" s="1326"/>
      <c r="G4" s="1326"/>
      <c r="H4" s="1326"/>
      <c r="I4" s="1326"/>
      <c r="J4" s="1326"/>
    </row>
    <row r="5" spans="1:10" ht="12.75">
      <c r="A5" s="1327" t="s">
        <v>135</v>
      </c>
      <c r="B5" s="1327"/>
      <c r="C5" s="1327"/>
      <c r="D5" s="1327"/>
      <c r="E5" s="1327"/>
      <c r="F5" s="1327"/>
      <c r="G5" s="1327"/>
      <c r="H5" s="1327"/>
      <c r="I5" s="1327"/>
      <c r="J5" s="1327"/>
    </row>
    <row r="6" spans="1:10" ht="13.5" thickBot="1">
      <c r="A6" s="70"/>
      <c r="B6" s="70"/>
      <c r="C6" s="70"/>
      <c r="D6" s="70"/>
      <c r="E6" s="70"/>
      <c r="F6" s="70"/>
      <c r="G6" s="70"/>
      <c r="H6" s="70"/>
      <c r="I6" s="70"/>
      <c r="J6" s="70"/>
    </row>
    <row r="7" spans="1:10" ht="18" customHeight="1">
      <c r="A7" s="25" t="s">
        <v>139</v>
      </c>
      <c r="B7" s="26"/>
      <c r="C7" s="26"/>
      <c r="D7" s="12"/>
      <c r="E7" s="27" t="s">
        <v>74</v>
      </c>
      <c r="F7" s="28"/>
      <c r="G7" s="29" t="s">
        <v>132</v>
      </c>
      <c r="H7" s="29" t="s">
        <v>140</v>
      </c>
      <c r="I7" s="30"/>
      <c r="J7" s="31"/>
    </row>
    <row r="8" spans="1:10" ht="18" customHeight="1" thickBot="1">
      <c r="A8" s="20"/>
      <c r="B8" s="21"/>
      <c r="C8" s="21"/>
      <c r="D8" s="32"/>
      <c r="E8" s="14" t="s">
        <v>136</v>
      </c>
      <c r="F8" s="14" t="s">
        <v>137</v>
      </c>
      <c r="G8" s="14" t="s">
        <v>75</v>
      </c>
      <c r="H8" s="14" t="s">
        <v>141</v>
      </c>
      <c r="I8" s="15" t="s">
        <v>142</v>
      </c>
      <c r="J8" s="16"/>
    </row>
    <row r="9" spans="1:10" ht="12.75">
      <c r="A9" s="1328" t="s">
        <v>145</v>
      </c>
      <c r="B9" s="1329"/>
      <c r="C9" s="1329"/>
      <c r="D9" s="1329"/>
      <c r="E9" s="1329"/>
      <c r="F9" s="1329"/>
      <c r="G9" s="1329"/>
      <c r="H9" s="1329"/>
      <c r="I9" s="1329"/>
      <c r="J9" s="1330"/>
    </row>
    <row r="10" spans="1:10" ht="12.75">
      <c r="A10" s="1331"/>
      <c r="B10" s="1332"/>
      <c r="C10" s="1332"/>
      <c r="D10" s="1332"/>
      <c r="E10" s="1332"/>
      <c r="F10" s="1332"/>
      <c r="G10" s="1332"/>
      <c r="H10" s="1332"/>
      <c r="I10" s="1332"/>
      <c r="J10" s="1333"/>
    </row>
    <row r="11" spans="1:10" ht="12.75">
      <c r="A11" s="1331"/>
      <c r="B11" s="1332"/>
      <c r="C11" s="1332"/>
      <c r="D11" s="1332"/>
      <c r="E11" s="1332"/>
      <c r="F11" s="1332"/>
      <c r="G11" s="1332"/>
      <c r="H11" s="1332"/>
      <c r="I11" s="1332"/>
      <c r="J11" s="1333"/>
    </row>
    <row r="12" spans="1:10" ht="12.75">
      <c r="A12" s="1331"/>
      <c r="B12" s="1332"/>
      <c r="C12" s="1332"/>
      <c r="D12" s="1332"/>
      <c r="E12" s="1332"/>
      <c r="F12" s="1332"/>
      <c r="G12" s="1332"/>
      <c r="H12" s="1332"/>
      <c r="I12" s="1332"/>
      <c r="J12" s="1333"/>
    </row>
    <row r="13" spans="1:10" ht="12.75">
      <c r="A13" s="1331"/>
      <c r="B13" s="1332"/>
      <c r="C13" s="1332"/>
      <c r="D13" s="1332"/>
      <c r="E13" s="1332"/>
      <c r="F13" s="1332"/>
      <c r="G13" s="1332"/>
      <c r="H13" s="1332"/>
      <c r="I13" s="1332"/>
      <c r="J13" s="1333"/>
    </row>
    <row r="14" spans="1:10" ht="12.75">
      <c r="A14" s="1331"/>
      <c r="B14" s="1332"/>
      <c r="C14" s="1332"/>
      <c r="D14" s="1332"/>
      <c r="E14" s="1332"/>
      <c r="F14" s="1332"/>
      <c r="G14" s="1332"/>
      <c r="H14" s="1332"/>
      <c r="I14" s="1332"/>
      <c r="J14" s="1333"/>
    </row>
    <row r="15" spans="1:10" ht="12.75">
      <c r="A15" s="1331"/>
      <c r="B15" s="1332"/>
      <c r="C15" s="1332"/>
      <c r="D15" s="1332"/>
      <c r="E15" s="1332"/>
      <c r="F15" s="1332"/>
      <c r="G15" s="1332"/>
      <c r="H15" s="1332"/>
      <c r="I15" s="1332"/>
      <c r="J15" s="1333"/>
    </row>
    <row r="16" spans="1:10" ht="12.75">
      <c r="A16" s="1331"/>
      <c r="B16" s="1332"/>
      <c r="C16" s="1332"/>
      <c r="D16" s="1332"/>
      <c r="E16" s="1332"/>
      <c r="F16" s="1332"/>
      <c r="G16" s="1332"/>
      <c r="H16" s="1332"/>
      <c r="I16" s="1332"/>
      <c r="J16" s="1333"/>
    </row>
    <row r="17" spans="1:10" ht="12.75">
      <c r="A17" s="1331"/>
      <c r="B17" s="1332"/>
      <c r="C17" s="1332"/>
      <c r="D17" s="1332"/>
      <c r="E17" s="1332"/>
      <c r="F17" s="1332"/>
      <c r="G17" s="1332"/>
      <c r="H17" s="1332"/>
      <c r="I17" s="1332"/>
      <c r="J17" s="1333"/>
    </row>
    <row r="18" spans="1:10" ht="12.75">
      <c r="A18" s="1331"/>
      <c r="B18" s="1332"/>
      <c r="C18" s="1332"/>
      <c r="D18" s="1332"/>
      <c r="E18" s="1332"/>
      <c r="F18" s="1332"/>
      <c r="G18" s="1332"/>
      <c r="H18" s="1332"/>
      <c r="I18" s="1332"/>
      <c r="J18" s="1333"/>
    </row>
    <row r="19" spans="1:10" ht="12.75">
      <c r="A19" s="1331"/>
      <c r="B19" s="1332"/>
      <c r="C19" s="1332"/>
      <c r="D19" s="1332"/>
      <c r="E19" s="1332"/>
      <c r="F19" s="1332"/>
      <c r="G19" s="1332"/>
      <c r="H19" s="1332"/>
      <c r="I19" s="1332"/>
      <c r="J19" s="1333"/>
    </row>
    <row r="20" spans="1:10" ht="12.75">
      <c r="A20" s="1331"/>
      <c r="B20" s="1332"/>
      <c r="C20" s="1332"/>
      <c r="D20" s="1332"/>
      <c r="E20" s="1332"/>
      <c r="F20" s="1332"/>
      <c r="G20" s="1332"/>
      <c r="H20" s="1332"/>
      <c r="I20" s="1332"/>
      <c r="J20" s="1333"/>
    </row>
    <row r="21" spans="1:10" ht="12.75">
      <c r="A21" s="1331"/>
      <c r="B21" s="1332"/>
      <c r="C21" s="1332"/>
      <c r="D21" s="1332"/>
      <c r="E21" s="1332"/>
      <c r="F21" s="1332"/>
      <c r="G21" s="1332"/>
      <c r="H21" s="1332"/>
      <c r="I21" s="1332"/>
      <c r="J21" s="1333"/>
    </row>
    <row r="22" spans="1:10" ht="12.75">
      <c r="A22" s="1331"/>
      <c r="B22" s="1332"/>
      <c r="C22" s="1332"/>
      <c r="D22" s="1332"/>
      <c r="E22" s="1332"/>
      <c r="F22" s="1332"/>
      <c r="G22" s="1332"/>
      <c r="H22" s="1332"/>
      <c r="I22" s="1332"/>
      <c r="J22" s="1333"/>
    </row>
    <row r="23" spans="1:10" ht="12.75">
      <c r="A23" s="1331"/>
      <c r="B23" s="1332"/>
      <c r="C23" s="1332"/>
      <c r="D23" s="1332"/>
      <c r="E23" s="1332"/>
      <c r="F23" s="1332"/>
      <c r="G23" s="1332"/>
      <c r="H23" s="1332"/>
      <c r="I23" s="1332"/>
      <c r="J23" s="1333"/>
    </row>
    <row r="24" spans="1:10" ht="12.75">
      <c r="A24" s="1331"/>
      <c r="B24" s="1332"/>
      <c r="C24" s="1332"/>
      <c r="D24" s="1332"/>
      <c r="E24" s="1332"/>
      <c r="F24" s="1332"/>
      <c r="G24" s="1332"/>
      <c r="H24" s="1332"/>
      <c r="I24" s="1332"/>
      <c r="J24" s="1333"/>
    </row>
    <row r="25" spans="1:10" ht="12.75">
      <c r="A25" s="1331"/>
      <c r="B25" s="1332"/>
      <c r="C25" s="1332"/>
      <c r="D25" s="1332"/>
      <c r="E25" s="1332"/>
      <c r="F25" s="1332"/>
      <c r="G25" s="1332"/>
      <c r="H25" s="1332"/>
      <c r="I25" s="1332"/>
      <c r="J25" s="1333"/>
    </row>
    <row r="26" spans="1:10" ht="12.75">
      <c r="A26" s="1331"/>
      <c r="B26" s="1332"/>
      <c r="C26" s="1332"/>
      <c r="D26" s="1332"/>
      <c r="E26" s="1332"/>
      <c r="F26" s="1332"/>
      <c r="G26" s="1332"/>
      <c r="H26" s="1332"/>
      <c r="I26" s="1332"/>
      <c r="J26" s="1333"/>
    </row>
    <row r="27" spans="1:10" ht="12.75">
      <c r="A27" s="1331"/>
      <c r="B27" s="1332"/>
      <c r="C27" s="1332"/>
      <c r="D27" s="1332"/>
      <c r="E27" s="1332"/>
      <c r="F27" s="1332"/>
      <c r="G27" s="1332"/>
      <c r="H27" s="1332"/>
      <c r="I27" s="1332"/>
      <c r="J27" s="1333"/>
    </row>
    <row r="28" spans="1:10" ht="13.5" thickBot="1">
      <c r="A28" s="1334"/>
      <c r="B28" s="1335"/>
      <c r="C28" s="1335"/>
      <c r="D28" s="1335"/>
      <c r="E28" s="1335"/>
      <c r="F28" s="1335"/>
      <c r="G28" s="1335"/>
      <c r="H28" s="1335"/>
      <c r="I28" s="1335"/>
      <c r="J28" s="1336"/>
    </row>
    <row r="29" spans="1:10" ht="12.75">
      <c r="A29" s="17"/>
      <c r="B29" s="17"/>
      <c r="C29" s="17"/>
      <c r="D29" s="17"/>
      <c r="E29" s="17"/>
      <c r="F29" s="17"/>
      <c r="G29" s="17"/>
      <c r="H29" s="17"/>
      <c r="I29" s="17"/>
      <c r="J29" s="17"/>
    </row>
    <row r="30" spans="1:10" ht="12.75">
      <c r="A30" s="17"/>
      <c r="B30" s="17"/>
      <c r="C30" s="17"/>
      <c r="D30" s="17"/>
      <c r="E30" s="17"/>
      <c r="F30" s="17"/>
      <c r="G30" s="17"/>
      <c r="H30" s="17"/>
      <c r="I30" s="17"/>
      <c r="J30" s="17"/>
    </row>
    <row r="31" spans="1:10" ht="12.75">
      <c r="A31" s="17"/>
      <c r="B31" s="17"/>
      <c r="C31" s="17"/>
      <c r="D31" s="17"/>
      <c r="E31" s="17"/>
      <c r="F31" s="17"/>
      <c r="G31" s="17"/>
      <c r="H31" s="17"/>
      <c r="I31" s="17"/>
      <c r="J31" s="17"/>
    </row>
    <row r="32" spans="1:10" ht="12.75">
      <c r="A32" s="17" t="s">
        <v>77</v>
      </c>
      <c r="B32" s="6"/>
      <c r="C32" s="6"/>
      <c r="D32" s="6"/>
      <c r="E32" s="6"/>
      <c r="F32" s="6"/>
      <c r="G32" s="1337" t="s">
        <v>78</v>
      </c>
      <c r="H32" s="1338"/>
      <c r="I32" s="1338"/>
      <c r="J32" s="35" t="s">
        <v>1929</v>
      </c>
    </row>
    <row r="33" spans="1:10" ht="12.7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ht="12.75">
      <c r="A34" s="17"/>
      <c r="B34" s="6"/>
      <c r="C34" s="6"/>
      <c r="D34" s="6"/>
      <c r="E34" s="6"/>
      <c r="F34" s="6"/>
      <c r="G34" s="6"/>
      <c r="H34" s="6"/>
      <c r="I34" s="6"/>
      <c r="J34" s="6"/>
    </row>
  </sheetData>
  <mergeCells count="4">
    <mergeCell ref="A4:J4"/>
    <mergeCell ref="A9:J28"/>
    <mergeCell ref="G32:I32"/>
    <mergeCell ref="A5:J5"/>
  </mergeCells>
  <printOptions/>
  <pageMargins left="0.7874015748031497" right="0.7874015748031497" top="0.984251968503937" bottom="0.7874015748031497" header="0.7086614173228347" footer="0.5118110236220472"/>
  <pageSetup horizontalDpi="600" verticalDpi="600" orientation="landscape" paperSize="9" scale="90" r:id="rId1"/>
  <headerFooter alignWithMargins="0">
    <oddFooter>&amp;C&amp;P+81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zoomScale="85" zoomScaleNormal="85" workbookViewId="0" topLeftCell="A1">
      <selection activeCell="J32" sqref="J32"/>
    </sheetView>
  </sheetViews>
  <sheetFormatPr defaultColWidth="9.00390625" defaultRowHeight="12.75"/>
  <cols>
    <col min="5" max="6" width="11.75390625" style="0" customWidth="1"/>
    <col min="7" max="7" width="13.00390625" style="0" customWidth="1"/>
    <col min="8" max="8" width="16.375" style="0" customWidth="1"/>
    <col min="9" max="9" width="15.625" style="0" customWidth="1"/>
    <col min="10" max="10" width="34.875" style="0" customWidth="1"/>
  </cols>
  <sheetData>
    <row r="1" ht="18" customHeight="1"/>
    <row r="2" spans="1:10" s="24" customFormat="1" ht="17.25" customHeight="1">
      <c r="A2" s="24" t="s">
        <v>144</v>
      </c>
      <c r="J2" s="71" t="s">
        <v>148</v>
      </c>
    </row>
    <row r="3" spans="2:10" ht="19.5" customHeight="1">
      <c r="B3" s="6"/>
      <c r="C3" s="6"/>
      <c r="D3" s="6"/>
      <c r="E3" s="6"/>
      <c r="F3" s="6"/>
      <c r="G3" s="6"/>
      <c r="H3" s="6"/>
      <c r="I3" s="6"/>
      <c r="J3" s="22"/>
    </row>
    <row r="4" spans="1:10" ht="18.75" customHeight="1">
      <c r="A4" s="1315" t="s">
        <v>149</v>
      </c>
      <c r="B4" s="1315"/>
      <c r="C4" s="1315"/>
      <c r="D4" s="1315"/>
      <c r="E4" s="1315"/>
      <c r="F4" s="1315"/>
      <c r="G4" s="1315"/>
      <c r="H4" s="1315"/>
      <c r="I4" s="1315"/>
      <c r="J4" s="1315"/>
    </row>
    <row r="5" spans="1:10" ht="12.75">
      <c r="A5" s="10" t="s">
        <v>135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3.5" thickBot="1">
      <c r="A6" s="10"/>
      <c r="B6" s="23"/>
      <c r="C6" s="23"/>
      <c r="D6" s="23"/>
      <c r="E6" s="23"/>
      <c r="F6" s="23"/>
      <c r="G6" s="23"/>
      <c r="H6" s="23"/>
      <c r="I6" s="23"/>
      <c r="J6" s="23"/>
    </row>
    <row r="7" spans="1:10" ht="18.75" customHeight="1">
      <c r="A7" s="25" t="s">
        <v>139</v>
      </c>
      <c r="B7" s="26"/>
      <c r="C7" s="26"/>
      <c r="D7" s="12"/>
      <c r="E7" s="27" t="s">
        <v>74</v>
      </c>
      <c r="F7" s="28"/>
      <c r="G7" s="29" t="s">
        <v>132</v>
      </c>
      <c r="H7" s="29" t="s">
        <v>140</v>
      </c>
      <c r="I7" s="30"/>
      <c r="J7" s="31"/>
    </row>
    <row r="8" spans="1:10" ht="18.75" customHeight="1" thickBot="1">
      <c r="A8" s="20"/>
      <c r="B8" s="21"/>
      <c r="C8" s="21"/>
      <c r="D8" s="32"/>
      <c r="E8" s="14" t="s">
        <v>136</v>
      </c>
      <c r="F8" s="14" t="s">
        <v>137</v>
      </c>
      <c r="G8" s="14" t="s">
        <v>75</v>
      </c>
      <c r="H8" s="14" t="s">
        <v>141</v>
      </c>
      <c r="I8" s="15" t="s">
        <v>142</v>
      </c>
      <c r="J8" s="16"/>
    </row>
    <row r="9" spans="1:10" ht="12.75" customHeight="1">
      <c r="A9" s="1328" t="s">
        <v>145</v>
      </c>
      <c r="B9" s="1329"/>
      <c r="C9" s="1329"/>
      <c r="D9" s="1329"/>
      <c r="E9" s="1329"/>
      <c r="F9" s="1329"/>
      <c r="G9" s="1329"/>
      <c r="H9" s="1329"/>
      <c r="I9" s="1329"/>
      <c r="J9" s="1330"/>
    </row>
    <row r="10" spans="1:10" ht="12.75">
      <c r="A10" s="1331"/>
      <c r="B10" s="1332"/>
      <c r="C10" s="1332"/>
      <c r="D10" s="1332"/>
      <c r="E10" s="1332"/>
      <c r="F10" s="1332"/>
      <c r="G10" s="1332"/>
      <c r="H10" s="1332"/>
      <c r="I10" s="1332"/>
      <c r="J10" s="1333"/>
    </row>
    <row r="11" spans="1:10" ht="12.75">
      <c r="A11" s="1331"/>
      <c r="B11" s="1332"/>
      <c r="C11" s="1332"/>
      <c r="D11" s="1332"/>
      <c r="E11" s="1332"/>
      <c r="F11" s="1332"/>
      <c r="G11" s="1332"/>
      <c r="H11" s="1332"/>
      <c r="I11" s="1332"/>
      <c r="J11" s="1333"/>
    </row>
    <row r="12" spans="1:10" ht="12.75">
      <c r="A12" s="1331"/>
      <c r="B12" s="1332"/>
      <c r="C12" s="1332"/>
      <c r="D12" s="1332"/>
      <c r="E12" s="1332"/>
      <c r="F12" s="1332"/>
      <c r="G12" s="1332"/>
      <c r="H12" s="1332"/>
      <c r="I12" s="1332"/>
      <c r="J12" s="1333"/>
    </row>
    <row r="13" spans="1:10" ht="12.75">
      <c r="A13" s="1331"/>
      <c r="B13" s="1332"/>
      <c r="C13" s="1332"/>
      <c r="D13" s="1332"/>
      <c r="E13" s="1332"/>
      <c r="F13" s="1332"/>
      <c r="G13" s="1332"/>
      <c r="H13" s="1332"/>
      <c r="I13" s="1332"/>
      <c r="J13" s="1333"/>
    </row>
    <row r="14" spans="1:10" ht="12.75">
      <c r="A14" s="1331"/>
      <c r="B14" s="1332"/>
      <c r="C14" s="1332"/>
      <c r="D14" s="1332"/>
      <c r="E14" s="1332"/>
      <c r="F14" s="1332"/>
      <c r="G14" s="1332"/>
      <c r="H14" s="1332"/>
      <c r="I14" s="1332"/>
      <c r="J14" s="1333"/>
    </row>
    <row r="15" spans="1:10" ht="12.75">
      <c r="A15" s="1331"/>
      <c r="B15" s="1332"/>
      <c r="C15" s="1332"/>
      <c r="D15" s="1332"/>
      <c r="E15" s="1332"/>
      <c r="F15" s="1332"/>
      <c r="G15" s="1332"/>
      <c r="H15" s="1332"/>
      <c r="I15" s="1332"/>
      <c r="J15" s="1333"/>
    </row>
    <row r="16" spans="1:10" ht="12.75">
      <c r="A16" s="1331"/>
      <c r="B16" s="1332"/>
      <c r="C16" s="1332"/>
      <c r="D16" s="1332"/>
      <c r="E16" s="1332"/>
      <c r="F16" s="1332"/>
      <c r="G16" s="1332"/>
      <c r="H16" s="1332"/>
      <c r="I16" s="1332"/>
      <c r="J16" s="1333"/>
    </row>
    <row r="17" spans="1:10" ht="12.75">
      <c r="A17" s="1331"/>
      <c r="B17" s="1332"/>
      <c r="C17" s="1332"/>
      <c r="D17" s="1332"/>
      <c r="E17" s="1332"/>
      <c r="F17" s="1332"/>
      <c r="G17" s="1332"/>
      <c r="H17" s="1332"/>
      <c r="I17" s="1332"/>
      <c r="J17" s="1333"/>
    </row>
    <row r="18" spans="1:10" ht="12.75">
      <c r="A18" s="1331"/>
      <c r="B18" s="1332"/>
      <c r="C18" s="1332"/>
      <c r="D18" s="1332"/>
      <c r="E18" s="1332"/>
      <c r="F18" s="1332"/>
      <c r="G18" s="1332"/>
      <c r="H18" s="1332"/>
      <c r="I18" s="1332"/>
      <c r="J18" s="1333"/>
    </row>
    <row r="19" spans="1:10" ht="12.75">
      <c r="A19" s="1331"/>
      <c r="B19" s="1332"/>
      <c r="C19" s="1332"/>
      <c r="D19" s="1332"/>
      <c r="E19" s="1332"/>
      <c r="F19" s="1332"/>
      <c r="G19" s="1332"/>
      <c r="H19" s="1332"/>
      <c r="I19" s="1332"/>
      <c r="J19" s="1333"/>
    </row>
    <row r="20" spans="1:10" ht="12.75">
      <c r="A20" s="1331"/>
      <c r="B20" s="1332"/>
      <c r="C20" s="1332"/>
      <c r="D20" s="1332"/>
      <c r="E20" s="1332"/>
      <c r="F20" s="1332"/>
      <c r="G20" s="1332"/>
      <c r="H20" s="1332"/>
      <c r="I20" s="1332"/>
      <c r="J20" s="1333"/>
    </row>
    <row r="21" spans="1:10" ht="12.75">
      <c r="A21" s="1331"/>
      <c r="B21" s="1332"/>
      <c r="C21" s="1332"/>
      <c r="D21" s="1332"/>
      <c r="E21" s="1332"/>
      <c r="F21" s="1332"/>
      <c r="G21" s="1332"/>
      <c r="H21" s="1332"/>
      <c r="I21" s="1332"/>
      <c r="J21" s="1333"/>
    </row>
    <row r="22" spans="1:10" ht="12.75">
      <c r="A22" s="1331"/>
      <c r="B22" s="1332"/>
      <c r="C22" s="1332"/>
      <c r="D22" s="1332"/>
      <c r="E22" s="1332"/>
      <c r="F22" s="1332"/>
      <c r="G22" s="1332"/>
      <c r="H22" s="1332"/>
      <c r="I22" s="1332"/>
      <c r="J22" s="1333"/>
    </row>
    <row r="23" spans="1:10" ht="12.75">
      <c r="A23" s="1331"/>
      <c r="B23" s="1332"/>
      <c r="C23" s="1332"/>
      <c r="D23" s="1332"/>
      <c r="E23" s="1332"/>
      <c r="F23" s="1332"/>
      <c r="G23" s="1332"/>
      <c r="H23" s="1332"/>
      <c r="I23" s="1332"/>
      <c r="J23" s="1333"/>
    </row>
    <row r="24" spans="1:10" ht="12.75">
      <c r="A24" s="1331"/>
      <c r="B24" s="1332"/>
      <c r="C24" s="1332"/>
      <c r="D24" s="1332"/>
      <c r="E24" s="1332"/>
      <c r="F24" s="1332"/>
      <c r="G24" s="1332"/>
      <c r="H24" s="1332"/>
      <c r="I24" s="1332"/>
      <c r="J24" s="1333"/>
    </row>
    <row r="25" spans="1:10" ht="12.75">
      <c r="A25" s="1331"/>
      <c r="B25" s="1332"/>
      <c r="C25" s="1332"/>
      <c r="D25" s="1332"/>
      <c r="E25" s="1332"/>
      <c r="F25" s="1332"/>
      <c r="G25" s="1332"/>
      <c r="H25" s="1332"/>
      <c r="I25" s="1332"/>
      <c r="J25" s="1333"/>
    </row>
    <row r="26" spans="1:10" ht="12.75">
      <c r="A26" s="1331"/>
      <c r="B26" s="1332"/>
      <c r="C26" s="1332"/>
      <c r="D26" s="1332"/>
      <c r="E26" s="1332"/>
      <c r="F26" s="1332"/>
      <c r="G26" s="1332"/>
      <c r="H26" s="1332"/>
      <c r="I26" s="1332"/>
      <c r="J26" s="1333"/>
    </row>
    <row r="27" spans="1:10" ht="12.75">
      <c r="A27" s="1331"/>
      <c r="B27" s="1332"/>
      <c r="C27" s="1332"/>
      <c r="D27" s="1332"/>
      <c r="E27" s="1332"/>
      <c r="F27" s="1332"/>
      <c r="G27" s="1332"/>
      <c r="H27" s="1332"/>
      <c r="I27" s="1332"/>
      <c r="J27" s="1333"/>
    </row>
    <row r="28" spans="1:10" ht="13.5" thickBot="1">
      <c r="A28" s="1334"/>
      <c r="B28" s="1335"/>
      <c r="C28" s="1335"/>
      <c r="D28" s="1335"/>
      <c r="E28" s="1335"/>
      <c r="F28" s="1335"/>
      <c r="G28" s="1335"/>
      <c r="H28" s="1335"/>
      <c r="I28" s="1335"/>
      <c r="J28" s="1336"/>
    </row>
    <row r="29" spans="1:10" ht="12.75">
      <c r="A29" s="17"/>
      <c r="B29" s="17"/>
      <c r="C29" s="17"/>
      <c r="D29" s="17"/>
      <c r="E29" s="17"/>
      <c r="F29" s="17"/>
      <c r="G29" s="17"/>
      <c r="H29" s="17"/>
      <c r="I29" s="17"/>
      <c r="J29" s="17"/>
    </row>
    <row r="30" spans="1:10" ht="12.75">
      <c r="A30" s="17"/>
      <c r="B30" s="17"/>
      <c r="C30" s="17"/>
      <c r="D30" s="17"/>
      <c r="E30" s="17"/>
      <c r="F30" s="17"/>
      <c r="G30" s="17"/>
      <c r="H30" s="17"/>
      <c r="I30" s="17"/>
      <c r="J30" s="17"/>
    </row>
    <row r="31" spans="1:10" ht="12.75">
      <c r="A31" s="17"/>
      <c r="B31" s="17"/>
      <c r="C31" s="17"/>
      <c r="D31" s="17"/>
      <c r="E31" s="17"/>
      <c r="F31" s="17"/>
      <c r="G31" s="17"/>
      <c r="H31" s="17"/>
      <c r="I31" s="17"/>
      <c r="J31" s="17"/>
    </row>
    <row r="32" spans="1:10" ht="12.75">
      <c r="A32" s="17" t="s">
        <v>77</v>
      </c>
      <c r="B32" s="6"/>
      <c r="C32" s="6"/>
      <c r="D32" s="6"/>
      <c r="E32" s="6"/>
      <c r="F32" s="6"/>
      <c r="G32" s="1337" t="s">
        <v>78</v>
      </c>
      <c r="H32" s="1338"/>
      <c r="I32" s="1338"/>
      <c r="J32" s="35" t="s">
        <v>1929</v>
      </c>
    </row>
    <row r="33" spans="1:10" ht="12.75">
      <c r="A33" s="17"/>
      <c r="B33" s="17"/>
      <c r="C33" s="17"/>
      <c r="D33" s="17"/>
      <c r="E33" s="17"/>
      <c r="F33" s="17"/>
      <c r="G33" s="17"/>
      <c r="H33" s="17"/>
      <c r="I33" s="17"/>
      <c r="J33" s="17"/>
    </row>
    <row r="34" spans="1:10" ht="12.75">
      <c r="A34" s="17"/>
      <c r="B34" s="6"/>
      <c r="C34" s="6"/>
      <c r="D34" s="6"/>
      <c r="E34" s="6"/>
      <c r="F34" s="6"/>
      <c r="G34" s="6"/>
      <c r="H34" s="6"/>
      <c r="I34" s="17"/>
      <c r="J34" s="17"/>
    </row>
    <row r="35" spans="1:10" ht="12.75">
      <c r="A35" s="6"/>
      <c r="B35" s="6"/>
      <c r="C35" s="6"/>
      <c r="D35" s="6"/>
      <c r="E35" s="6"/>
      <c r="F35" s="6"/>
      <c r="G35" s="6"/>
      <c r="H35" s="6"/>
      <c r="I35" s="6"/>
      <c r="J35" s="6"/>
    </row>
  </sheetData>
  <mergeCells count="3">
    <mergeCell ref="A9:J28"/>
    <mergeCell ref="G32:I32"/>
    <mergeCell ref="A4:J4"/>
  </mergeCells>
  <printOptions/>
  <pageMargins left="0.984251968503937" right="0.984251968503937" top="0.984251968503937" bottom="0.984251968503937" header="0.7086614173228347" footer="0.5118110236220472"/>
  <pageSetup fitToHeight="1" fitToWidth="1" horizontalDpi="600" verticalDpi="600" orientation="landscape" paperSize="9" scale="90" r:id="rId1"/>
  <headerFooter alignWithMargins="0">
    <oddFooter>&amp;C&amp;P+82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J33"/>
  <sheetViews>
    <sheetView zoomScale="85" zoomScaleNormal="85" workbookViewId="0" topLeftCell="A1">
      <selection activeCell="J32" sqref="J32"/>
    </sheetView>
  </sheetViews>
  <sheetFormatPr defaultColWidth="9.00390625" defaultRowHeight="12.75"/>
  <cols>
    <col min="5" max="6" width="11.75390625" style="0" customWidth="1"/>
    <col min="7" max="7" width="13.00390625" style="0" customWidth="1"/>
    <col min="8" max="8" width="16.375" style="0" customWidth="1"/>
    <col min="9" max="9" width="15.625" style="0" customWidth="1"/>
    <col min="10" max="10" width="34.00390625" style="0" customWidth="1"/>
  </cols>
  <sheetData>
    <row r="1" ht="18" customHeight="1"/>
    <row r="2" spans="1:10" s="24" customFormat="1" ht="18" customHeight="1">
      <c r="A2" s="24" t="s">
        <v>144</v>
      </c>
      <c r="J2" s="71" t="s">
        <v>150</v>
      </c>
    </row>
    <row r="3" spans="2:10" ht="20.25" customHeight="1">
      <c r="B3" s="6"/>
      <c r="C3" s="6"/>
      <c r="D3" s="6"/>
      <c r="E3" s="6"/>
      <c r="F3" s="6"/>
      <c r="G3" s="6"/>
      <c r="H3" s="6"/>
      <c r="I3" s="6"/>
      <c r="J3" s="22"/>
    </row>
    <row r="4" spans="1:10" ht="18" customHeight="1">
      <c r="A4" s="9" t="s">
        <v>151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2.75">
      <c r="A5" s="10" t="s">
        <v>135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3.5" thickBot="1">
      <c r="A6" s="10"/>
      <c r="B6" s="23"/>
      <c r="C6" s="23"/>
      <c r="D6" s="23"/>
      <c r="E6" s="23"/>
      <c r="F6" s="23"/>
      <c r="G6" s="23"/>
      <c r="H6" s="23"/>
      <c r="I6" s="23"/>
      <c r="J6" s="23"/>
    </row>
    <row r="7" spans="1:10" ht="18" customHeight="1">
      <c r="A7" s="25" t="s">
        <v>139</v>
      </c>
      <c r="B7" s="26"/>
      <c r="C7" s="26"/>
      <c r="D7" s="12"/>
      <c r="E7" s="27" t="s">
        <v>74</v>
      </c>
      <c r="F7" s="28"/>
      <c r="G7" s="29" t="s">
        <v>132</v>
      </c>
      <c r="H7" s="29" t="s">
        <v>140</v>
      </c>
      <c r="I7" s="30"/>
      <c r="J7" s="31"/>
    </row>
    <row r="8" spans="1:10" ht="18" customHeight="1" thickBot="1">
      <c r="A8" s="20"/>
      <c r="B8" s="21"/>
      <c r="C8" s="21"/>
      <c r="D8" s="32"/>
      <c r="E8" s="14" t="s">
        <v>136</v>
      </c>
      <c r="F8" s="14" t="s">
        <v>137</v>
      </c>
      <c r="G8" s="14" t="s">
        <v>75</v>
      </c>
      <c r="H8" s="14" t="s">
        <v>141</v>
      </c>
      <c r="I8" s="15" t="s">
        <v>142</v>
      </c>
      <c r="J8" s="16"/>
    </row>
    <row r="9" spans="1:10" ht="12.75" customHeight="1">
      <c r="A9" s="1339" t="s">
        <v>145</v>
      </c>
      <c r="B9" s="1340"/>
      <c r="C9" s="1340"/>
      <c r="D9" s="1340"/>
      <c r="E9" s="1340"/>
      <c r="F9" s="1340"/>
      <c r="G9" s="1340"/>
      <c r="H9" s="1340"/>
      <c r="I9" s="1340"/>
      <c r="J9" s="1341"/>
    </row>
    <row r="10" spans="1:10" ht="12.75">
      <c r="A10" s="1342"/>
      <c r="B10" s="1343"/>
      <c r="C10" s="1343"/>
      <c r="D10" s="1343"/>
      <c r="E10" s="1343"/>
      <c r="F10" s="1343"/>
      <c r="G10" s="1343"/>
      <c r="H10" s="1343"/>
      <c r="I10" s="1343"/>
      <c r="J10" s="1344"/>
    </row>
    <row r="11" spans="1:10" ht="12.75">
      <c r="A11" s="1342"/>
      <c r="B11" s="1343"/>
      <c r="C11" s="1343"/>
      <c r="D11" s="1343"/>
      <c r="E11" s="1343"/>
      <c r="F11" s="1343"/>
      <c r="G11" s="1343"/>
      <c r="H11" s="1343"/>
      <c r="I11" s="1343"/>
      <c r="J11" s="1344"/>
    </row>
    <row r="12" spans="1:10" ht="12.75">
      <c r="A12" s="1342"/>
      <c r="B12" s="1343"/>
      <c r="C12" s="1343"/>
      <c r="D12" s="1343"/>
      <c r="E12" s="1343"/>
      <c r="F12" s="1343"/>
      <c r="G12" s="1343"/>
      <c r="H12" s="1343"/>
      <c r="I12" s="1343"/>
      <c r="J12" s="1344"/>
    </row>
    <row r="13" spans="1:10" ht="12.75">
      <c r="A13" s="1342"/>
      <c r="B13" s="1343"/>
      <c r="C13" s="1343"/>
      <c r="D13" s="1343"/>
      <c r="E13" s="1343"/>
      <c r="F13" s="1343"/>
      <c r="G13" s="1343"/>
      <c r="H13" s="1343"/>
      <c r="I13" s="1343"/>
      <c r="J13" s="1344"/>
    </row>
    <row r="14" spans="1:10" ht="12.75">
      <c r="A14" s="1342"/>
      <c r="B14" s="1343"/>
      <c r="C14" s="1343"/>
      <c r="D14" s="1343"/>
      <c r="E14" s="1343"/>
      <c r="F14" s="1343"/>
      <c r="G14" s="1343"/>
      <c r="H14" s="1343"/>
      <c r="I14" s="1343"/>
      <c r="J14" s="1344"/>
    </row>
    <row r="15" spans="1:10" ht="12.75">
      <c r="A15" s="1342"/>
      <c r="B15" s="1343"/>
      <c r="C15" s="1343"/>
      <c r="D15" s="1343"/>
      <c r="E15" s="1343"/>
      <c r="F15" s="1343"/>
      <c r="G15" s="1343"/>
      <c r="H15" s="1343"/>
      <c r="I15" s="1343"/>
      <c r="J15" s="1344"/>
    </row>
    <row r="16" spans="1:10" ht="12.75">
      <c r="A16" s="1342"/>
      <c r="B16" s="1343"/>
      <c r="C16" s="1343"/>
      <c r="D16" s="1343"/>
      <c r="E16" s="1343"/>
      <c r="F16" s="1343"/>
      <c r="G16" s="1343"/>
      <c r="H16" s="1343"/>
      <c r="I16" s="1343"/>
      <c r="J16" s="1344"/>
    </row>
    <row r="17" spans="1:10" ht="12.75">
      <c r="A17" s="1342"/>
      <c r="B17" s="1343"/>
      <c r="C17" s="1343"/>
      <c r="D17" s="1343"/>
      <c r="E17" s="1343"/>
      <c r="F17" s="1343"/>
      <c r="G17" s="1343"/>
      <c r="H17" s="1343"/>
      <c r="I17" s="1343"/>
      <c r="J17" s="1344"/>
    </row>
    <row r="18" spans="1:10" ht="12.75">
      <c r="A18" s="1342"/>
      <c r="B18" s="1343"/>
      <c r="C18" s="1343"/>
      <c r="D18" s="1343"/>
      <c r="E18" s="1343"/>
      <c r="F18" s="1343"/>
      <c r="G18" s="1343"/>
      <c r="H18" s="1343"/>
      <c r="I18" s="1343"/>
      <c r="J18" s="1344"/>
    </row>
    <row r="19" spans="1:10" ht="12.75">
      <c r="A19" s="1342"/>
      <c r="B19" s="1343"/>
      <c r="C19" s="1343"/>
      <c r="D19" s="1343"/>
      <c r="E19" s="1343"/>
      <c r="F19" s="1343"/>
      <c r="G19" s="1343"/>
      <c r="H19" s="1343"/>
      <c r="I19" s="1343"/>
      <c r="J19" s="1344"/>
    </row>
    <row r="20" spans="1:10" ht="12.75">
      <c r="A20" s="1342"/>
      <c r="B20" s="1343"/>
      <c r="C20" s="1343"/>
      <c r="D20" s="1343"/>
      <c r="E20" s="1343"/>
      <c r="F20" s="1343"/>
      <c r="G20" s="1343"/>
      <c r="H20" s="1343"/>
      <c r="I20" s="1343"/>
      <c r="J20" s="1344"/>
    </row>
    <row r="21" spans="1:10" ht="12.75">
      <c r="A21" s="1342"/>
      <c r="B21" s="1343"/>
      <c r="C21" s="1343"/>
      <c r="D21" s="1343"/>
      <c r="E21" s="1343"/>
      <c r="F21" s="1343"/>
      <c r="G21" s="1343"/>
      <c r="H21" s="1343"/>
      <c r="I21" s="1343"/>
      <c r="J21" s="1344"/>
    </row>
    <row r="22" spans="1:10" ht="12.75">
      <c r="A22" s="1342"/>
      <c r="B22" s="1343"/>
      <c r="C22" s="1343"/>
      <c r="D22" s="1343"/>
      <c r="E22" s="1343"/>
      <c r="F22" s="1343"/>
      <c r="G22" s="1343"/>
      <c r="H22" s="1343"/>
      <c r="I22" s="1343"/>
      <c r="J22" s="1344"/>
    </row>
    <row r="23" spans="1:10" ht="12.75">
      <c r="A23" s="1342"/>
      <c r="B23" s="1343"/>
      <c r="C23" s="1343"/>
      <c r="D23" s="1343"/>
      <c r="E23" s="1343"/>
      <c r="F23" s="1343"/>
      <c r="G23" s="1343"/>
      <c r="H23" s="1343"/>
      <c r="I23" s="1343"/>
      <c r="J23" s="1344"/>
    </row>
    <row r="24" spans="1:10" ht="12.75">
      <c r="A24" s="1342"/>
      <c r="B24" s="1343"/>
      <c r="C24" s="1343"/>
      <c r="D24" s="1343"/>
      <c r="E24" s="1343"/>
      <c r="F24" s="1343"/>
      <c r="G24" s="1343"/>
      <c r="H24" s="1343"/>
      <c r="I24" s="1343"/>
      <c r="J24" s="1344"/>
    </row>
    <row r="25" spans="1:10" ht="12.75">
      <c r="A25" s="1342"/>
      <c r="B25" s="1343"/>
      <c r="C25" s="1343"/>
      <c r="D25" s="1343"/>
      <c r="E25" s="1343"/>
      <c r="F25" s="1343"/>
      <c r="G25" s="1343"/>
      <c r="H25" s="1343"/>
      <c r="I25" s="1343"/>
      <c r="J25" s="1344"/>
    </row>
    <row r="26" spans="1:10" ht="12.75">
      <c r="A26" s="1342"/>
      <c r="B26" s="1343"/>
      <c r="C26" s="1343"/>
      <c r="D26" s="1343"/>
      <c r="E26" s="1343"/>
      <c r="F26" s="1343"/>
      <c r="G26" s="1343"/>
      <c r="H26" s="1343"/>
      <c r="I26" s="1343"/>
      <c r="J26" s="1344"/>
    </row>
    <row r="27" spans="1:10" ht="12.75">
      <c r="A27" s="1342"/>
      <c r="B27" s="1343"/>
      <c r="C27" s="1343"/>
      <c r="D27" s="1343"/>
      <c r="E27" s="1343"/>
      <c r="F27" s="1343"/>
      <c r="G27" s="1343"/>
      <c r="H27" s="1343"/>
      <c r="I27" s="1343"/>
      <c r="J27" s="1344"/>
    </row>
    <row r="28" spans="1:10" ht="13.5" thickBot="1">
      <c r="A28" s="1345"/>
      <c r="B28" s="1346"/>
      <c r="C28" s="1346"/>
      <c r="D28" s="1346"/>
      <c r="E28" s="1346"/>
      <c r="F28" s="1346"/>
      <c r="G28" s="1346"/>
      <c r="H28" s="1346"/>
      <c r="I28" s="1346"/>
      <c r="J28" s="1347"/>
    </row>
    <row r="29" spans="1:10" ht="12.75">
      <c r="A29" s="17"/>
      <c r="B29" s="17"/>
      <c r="C29" s="17"/>
      <c r="D29" s="17"/>
      <c r="E29" s="17"/>
      <c r="F29" s="17"/>
      <c r="G29" s="17"/>
      <c r="H29" s="17"/>
      <c r="I29" s="17"/>
      <c r="J29" s="17"/>
    </row>
    <row r="30" spans="1:10" ht="12.75">
      <c r="A30" s="17"/>
      <c r="B30" s="17"/>
      <c r="C30" s="17"/>
      <c r="D30" s="17"/>
      <c r="E30" s="17"/>
      <c r="F30" s="17"/>
      <c r="G30" s="17"/>
      <c r="H30" s="17"/>
      <c r="I30" s="17"/>
      <c r="J30" s="17"/>
    </row>
    <row r="31" spans="1:10" ht="12.75">
      <c r="A31" s="17"/>
      <c r="B31" s="17"/>
      <c r="C31" s="17"/>
      <c r="D31" s="17"/>
      <c r="E31" s="17"/>
      <c r="F31" s="17"/>
      <c r="G31" s="17"/>
      <c r="H31" s="17"/>
      <c r="I31" s="17"/>
      <c r="J31" s="17"/>
    </row>
    <row r="32" spans="1:10" ht="12.75">
      <c r="A32" s="17" t="s">
        <v>77</v>
      </c>
      <c r="B32" s="6"/>
      <c r="C32" s="6"/>
      <c r="D32" s="6"/>
      <c r="E32" s="6"/>
      <c r="F32" s="6"/>
      <c r="G32" s="1337" t="s">
        <v>78</v>
      </c>
      <c r="H32" s="1338"/>
      <c r="I32" s="1338"/>
      <c r="J32" s="35" t="s">
        <v>1929</v>
      </c>
    </row>
    <row r="33" spans="1:10" ht="12.75">
      <c r="A33" s="6"/>
      <c r="B33" s="6"/>
      <c r="C33" s="6"/>
      <c r="D33" s="6"/>
      <c r="E33" s="6"/>
      <c r="F33" s="6"/>
      <c r="G33" s="6"/>
      <c r="H33" s="6"/>
      <c r="I33" s="6"/>
      <c r="J33" s="6"/>
    </row>
  </sheetData>
  <mergeCells count="2">
    <mergeCell ref="A9:J28"/>
    <mergeCell ref="G32:I32"/>
  </mergeCells>
  <printOptions/>
  <pageMargins left="0.984251968503937" right="0.984251968503937" top="0.984251968503937" bottom="0.984251968503937" header="0.7086614173228347" footer="0.5118110236220472"/>
  <pageSetup horizontalDpi="600" verticalDpi="600" orientation="landscape" paperSize="9" scale="90" r:id="rId1"/>
  <headerFooter alignWithMargins="0">
    <oddFooter>&amp;C&amp;P+83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J33"/>
  <sheetViews>
    <sheetView zoomScale="85" zoomScaleNormal="85" workbookViewId="0" topLeftCell="A1">
      <selection activeCell="J32" sqref="J32"/>
    </sheetView>
  </sheetViews>
  <sheetFormatPr defaultColWidth="9.00390625" defaultRowHeight="12.75"/>
  <cols>
    <col min="5" max="6" width="11.75390625" style="0" customWidth="1"/>
    <col min="7" max="7" width="13.00390625" style="0" customWidth="1"/>
    <col min="8" max="8" width="16.375" style="0" customWidth="1"/>
    <col min="9" max="9" width="15.625" style="0" customWidth="1"/>
    <col min="10" max="10" width="34.25390625" style="0" customWidth="1"/>
  </cols>
  <sheetData>
    <row r="1" ht="18" customHeight="1"/>
    <row r="2" spans="1:10" s="24" customFormat="1" ht="18" customHeight="1">
      <c r="A2" s="24" t="s">
        <v>144</v>
      </c>
      <c r="J2" s="71" t="s">
        <v>152</v>
      </c>
    </row>
    <row r="3" spans="2:10" ht="20.25" customHeight="1">
      <c r="B3" s="6"/>
      <c r="C3" s="6"/>
      <c r="D3" s="6"/>
      <c r="E3" s="6"/>
      <c r="F3" s="6"/>
      <c r="G3" s="6"/>
      <c r="H3" s="6"/>
      <c r="I3" s="6"/>
      <c r="J3" s="22"/>
    </row>
    <row r="4" spans="1:10" ht="18" customHeight="1">
      <c r="A4" s="9" t="s">
        <v>153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2.75">
      <c r="A5" s="10" t="s">
        <v>135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3.5" thickBot="1">
      <c r="A6" s="10"/>
      <c r="B6" s="23"/>
      <c r="C6" s="23"/>
      <c r="D6" s="23"/>
      <c r="E6" s="23"/>
      <c r="F6" s="23"/>
      <c r="G6" s="23"/>
      <c r="H6" s="23"/>
      <c r="I6" s="23"/>
      <c r="J6" s="23"/>
    </row>
    <row r="7" spans="1:10" ht="18" customHeight="1">
      <c r="A7" s="25" t="s">
        <v>139</v>
      </c>
      <c r="B7" s="26"/>
      <c r="C7" s="26"/>
      <c r="D7" s="12"/>
      <c r="E7" s="27" t="s">
        <v>74</v>
      </c>
      <c r="F7" s="28"/>
      <c r="G7" s="29" t="s">
        <v>132</v>
      </c>
      <c r="H7" s="29" t="s">
        <v>140</v>
      </c>
      <c r="I7" s="30"/>
      <c r="J7" s="31"/>
    </row>
    <row r="8" spans="1:10" ht="18" customHeight="1" thickBot="1">
      <c r="A8" s="20"/>
      <c r="B8" s="21"/>
      <c r="C8" s="21"/>
      <c r="D8" s="32"/>
      <c r="E8" s="14" t="s">
        <v>136</v>
      </c>
      <c r="F8" s="14" t="s">
        <v>137</v>
      </c>
      <c r="G8" s="14" t="s">
        <v>75</v>
      </c>
      <c r="H8" s="14" t="s">
        <v>141</v>
      </c>
      <c r="I8" s="15" t="s">
        <v>142</v>
      </c>
      <c r="J8" s="16"/>
    </row>
    <row r="9" spans="1:10" ht="12.75">
      <c r="A9" s="1339" t="s">
        <v>145</v>
      </c>
      <c r="B9" s="1348"/>
      <c r="C9" s="1348"/>
      <c r="D9" s="1348"/>
      <c r="E9" s="1348"/>
      <c r="F9" s="1348"/>
      <c r="G9" s="1348"/>
      <c r="H9" s="1348"/>
      <c r="I9" s="1348"/>
      <c r="J9" s="1349"/>
    </row>
    <row r="10" spans="1:10" ht="12.75">
      <c r="A10" s="1350"/>
      <c r="B10" s="1351"/>
      <c r="C10" s="1351"/>
      <c r="D10" s="1351"/>
      <c r="E10" s="1351"/>
      <c r="F10" s="1351"/>
      <c r="G10" s="1351"/>
      <c r="H10" s="1351"/>
      <c r="I10" s="1351"/>
      <c r="J10" s="1352"/>
    </row>
    <row r="11" spans="1:10" ht="12.75">
      <c r="A11" s="1350"/>
      <c r="B11" s="1351"/>
      <c r="C11" s="1351"/>
      <c r="D11" s="1351"/>
      <c r="E11" s="1351"/>
      <c r="F11" s="1351"/>
      <c r="G11" s="1351"/>
      <c r="H11" s="1351"/>
      <c r="I11" s="1351"/>
      <c r="J11" s="1352"/>
    </row>
    <row r="12" spans="1:10" ht="12.75">
      <c r="A12" s="1350"/>
      <c r="B12" s="1351"/>
      <c r="C12" s="1351"/>
      <c r="D12" s="1351"/>
      <c r="E12" s="1351"/>
      <c r="F12" s="1351"/>
      <c r="G12" s="1351"/>
      <c r="H12" s="1351"/>
      <c r="I12" s="1351"/>
      <c r="J12" s="1352"/>
    </row>
    <row r="13" spans="1:10" ht="12.75">
      <c r="A13" s="1350"/>
      <c r="B13" s="1351"/>
      <c r="C13" s="1351"/>
      <c r="D13" s="1351"/>
      <c r="E13" s="1351"/>
      <c r="F13" s="1351"/>
      <c r="G13" s="1351"/>
      <c r="H13" s="1351"/>
      <c r="I13" s="1351"/>
      <c r="J13" s="1352"/>
    </row>
    <row r="14" spans="1:10" ht="12.75">
      <c r="A14" s="1350"/>
      <c r="B14" s="1351"/>
      <c r="C14" s="1351"/>
      <c r="D14" s="1351"/>
      <c r="E14" s="1351"/>
      <c r="F14" s="1351"/>
      <c r="G14" s="1351"/>
      <c r="H14" s="1351"/>
      <c r="I14" s="1351"/>
      <c r="J14" s="1352"/>
    </row>
    <row r="15" spans="1:10" ht="12.75">
      <c r="A15" s="1350"/>
      <c r="B15" s="1351"/>
      <c r="C15" s="1351"/>
      <c r="D15" s="1351"/>
      <c r="E15" s="1351"/>
      <c r="F15" s="1351"/>
      <c r="G15" s="1351"/>
      <c r="H15" s="1351"/>
      <c r="I15" s="1351"/>
      <c r="J15" s="1352"/>
    </row>
    <row r="16" spans="1:10" ht="12.75">
      <c r="A16" s="1350"/>
      <c r="B16" s="1351"/>
      <c r="C16" s="1351"/>
      <c r="D16" s="1351"/>
      <c r="E16" s="1351"/>
      <c r="F16" s="1351"/>
      <c r="G16" s="1351"/>
      <c r="H16" s="1351"/>
      <c r="I16" s="1351"/>
      <c r="J16" s="1352"/>
    </row>
    <row r="17" spans="1:10" ht="12.75">
      <c r="A17" s="1350"/>
      <c r="B17" s="1351"/>
      <c r="C17" s="1351"/>
      <c r="D17" s="1351"/>
      <c r="E17" s="1351"/>
      <c r="F17" s="1351"/>
      <c r="G17" s="1351"/>
      <c r="H17" s="1351"/>
      <c r="I17" s="1351"/>
      <c r="J17" s="1352"/>
    </row>
    <row r="18" spans="1:10" ht="12.75">
      <c r="A18" s="1350"/>
      <c r="B18" s="1351"/>
      <c r="C18" s="1351"/>
      <c r="D18" s="1351"/>
      <c r="E18" s="1351"/>
      <c r="F18" s="1351"/>
      <c r="G18" s="1351"/>
      <c r="H18" s="1351"/>
      <c r="I18" s="1351"/>
      <c r="J18" s="1352"/>
    </row>
    <row r="19" spans="1:10" ht="12.75">
      <c r="A19" s="1350"/>
      <c r="B19" s="1351"/>
      <c r="C19" s="1351"/>
      <c r="D19" s="1351"/>
      <c r="E19" s="1351"/>
      <c r="F19" s="1351"/>
      <c r="G19" s="1351"/>
      <c r="H19" s="1351"/>
      <c r="I19" s="1351"/>
      <c r="J19" s="1352"/>
    </row>
    <row r="20" spans="1:10" ht="12.75">
      <c r="A20" s="1350"/>
      <c r="B20" s="1351"/>
      <c r="C20" s="1351"/>
      <c r="D20" s="1351"/>
      <c r="E20" s="1351"/>
      <c r="F20" s="1351"/>
      <c r="G20" s="1351"/>
      <c r="H20" s="1351"/>
      <c r="I20" s="1351"/>
      <c r="J20" s="1352"/>
    </row>
    <row r="21" spans="1:10" ht="12.75">
      <c r="A21" s="1350"/>
      <c r="B21" s="1351"/>
      <c r="C21" s="1351"/>
      <c r="D21" s="1351"/>
      <c r="E21" s="1351"/>
      <c r="F21" s="1351"/>
      <c r="G21" s="1351"/>
      <c r="H21" s="1351"/>
      <c r="I21" s="1351"/>
      <c r="J21" s="1352"/>
    </row>
    <row r="22" spans="1:10" ht="12.75">
      <c r="A22" s="1350"/>
      <c r="B22" s="1351"/>
      <c r="C22" s="1351"/>
      <c r="D22" s="1351"/>
      <c r="E22" s="1351"/>
      <c r="F22" s="1351"/>
      <c r="G22" s="1351"/>
      <c r="H22" s="1351"/>
      <c r="I22" s="1351"/>
      <c r="J22" s="1352"/>
    </row>
    <row r="23" spans="1:10" ht="12.75">
      <c r="A23" s="1350"/>
      <c r="B23" s="1351"/>
      <c r="C23" s="1351"/>
      <c r="D23" s="1351"/>
      <c r="E23" s="1351"/>
      <c r="F23" s="1351"/>
      <c r="G23" s="1351"/>
      <c r="H23" s="1351"/>
      <c r="I23" s="1351"/>
      <c r="J23" s="1352"/>
    </row>
    <row r="24" spans="1:10" ht="12.75">
      <c r="A24" s="1350"/>
      <c r="B24" s="1351"/>
      <c r="C24" s="1351"/>
      <c r="D24" s="1351"/>
      <c r="E24" s="1351"/>
      <c r="F24" s="1351"/>
      <c r="G24" s="1351"/>
      <c r="H24" s="1351"/>
      <c r="I24" s="1351"/>
      <c r="J24" s="1352"/>
    </row>
    <row r="25" spans="1:10" ht="12.75">
      <c r="A25" s="1350"/>
      <c r="B25" s="1351"/>
      <c r="C25" s="1351"/>
      <c r="D25" s="1351"/>
      <c r="E25" s="1351"/>
      <c r="F25" s="1351"/>
      <c r="G25" s="1351"/>
      <c r="H25" s="1351"/>
      <c r="I25" s="1351"/>
      <c r="J25" s="1352"/>
    </row>
    <row r="26" spans="1:10" ht="12.75">
      <c r="A26" s="1350"/>
      <c r="B26" s="1351"/>
      <c r="C26" s="1351"/>
      <c r="D26" s="1351"/>
      <c r="E26" s="1351"/>
      <c r="F26" s="1351"/>
      <c r="G26" s="1351"/>
      <c r="H26" s="1351"/>
      <c r="I26" s="1351"/>
      <c r="J26" s="1352"/>
    </row>
    <row r="27" spans="1:10" ht="12.75">
      <c r="A27" s="1350"/>
      <c r="B27" s="1351"/>
      <c r="C27" s="1351"/>
      <c r="D27" s="1351"/>
      <c r="E27" s="1351"/>
      <c r="F27" s="1351"/>
      <c r="G27" s="1351"/>
      <c r="H27" s="1351"/>
      <c r="I27" s="1351"/>
      <c r="J27" s="1352"/>
    </row>
    <row r="28" spans="1:10" ht="13.5" thickBot="1">
      <c r="A28" s="1353"/>
      <c r="B28" s="1354"/>
      <c r="C28" s="1354"/>
      <c r="D28" s="1354"/>
      <c r="E28" s="1354"/>
      <c r="F28" s="1354"/>
      <c r="G28" s="1354"/>
      <c r="H28" s="1354"/>
      <c r="I28" s="1354"/>
      <c r="J28" s="1355"/>
    </row>
    <row r="29" spans="1:10" ht="12.75">
      <c r="A29" s="17"/>
      <c r="B29" s="17"/>
      <c r="C29" s="17"/>
      <c r="D29" s="17"/>
      <c r="E29" s="17"/>
      <c r="F29" s="17"/>
      <c r="G29" s="17"/>
      <c r="H29" s="17"/>
      <c r="I29" s="17"/>
      <c r="J29" s="17"/>
    </row>
    <row r="30" spans="1:10" ht="12.75">
      <c r="A30" s="17"/>
      <c r="B30" s="17"/>
      <c r="C30" s="17"/>
      <c r="D30" s="17"/>
      <c r="E30" s="17"/>
      <c r="F30" s="17"/>
      <c r="G30" s="17"/>
      <c r="H30" s="17"/>
      <c r="I30" s="17"/>
      <c r="J30" s="17"/>
    </row>
    <row r="31" spans="1:10" ht="12.75">
      <c r="A31" s="17"/>
      <c r="B31" s="17"/>
      <c r="C31" s="17"/>
      <c r="D31" s="17"/>
      <c r="E31" s="17"/>
      <c r="F31" s="17"/>
      <c r="G31" s="17"/>
      <c r="H31" s="17"/>
      <c r="I31" s="17"/>
      <c r="J31" s="17"/>
    </row>
    <row r="32" spans="1:10" ht="12.75">
      <c r="A32" s="17" t="s">
        <v>77</v>
      </c>
      <c r="B32" s="6"/>
      <c r="C32" s="6"/>
      <c r="D32" s="6"/>
      <c r="E32" s="6"/>
      <c r="F32" s="6"/>
      <c r="G32" s="1337" t="s">
        <v>78</v>
      </c>
      <c r="H32" s="1338"/>
      <c r="I32" s="1338"/>
      <c r="J32" s="35" t="s">
        <v>1929</v>
      </c>
    </row>
    <row r="33" spans="1:10" ht="12.75">
      <c r="A33" s="6"/>
      <c r="B33" s="6"/>
      <c r="C33" s="6"/>
      <c r="D33" s="6"/>
      <c r="E33" s="6"/>
      <c r="F33" s="6"/>
      <c r="G33" s="6"/>
      <c r="H33" s="6"/>
      <c r="I33" s="6"/>
      <c r="J33" s="6"/>
    </row>
  </sheetData>
  <mergeCells count="2">
    <mergeCell ref="A9:J28"/>
    <mergeCell ref="G32:I32"/>
  </mergeCells>
  <printOptions/>
  <pageMargins left="0.984251968503937" right="0.984251968503937" top="0.984251968503937" bottom="0.984251968503937" header="0.7086614173228347" footer="0.5118110236220472"/>
  <pageSetup horizontalDpi="600" verticalDpi="600" orientation="landscape" paperSize="9" scale="90" r:id="rId1"/>
  <headerFooter alignWithMargins="0">
    <oddFooter>&amp;C&amp;P+84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J33"/>
  <sheetViews>
    <sheetView workbookViewId="0" topLeftCell="A7">
      <selection activeCell="J32" sqref="J32"/>
    </sheetView>
  </sheetViews>
  <sheetFormatPr defaultColWidth="9.00390625" defaultRowHeight="12.75"/>
  <cols>
    <col min="5" max="6" width="11.75390625" style="0" customWidth="1"/>
    <col min="7" max="7" width="13.00390625" style="0" customWidth="1"/>
    <col min="8" max="8" width="16.375" style="0" customWidth="1"/>
    <col min="9" max="9" width="15.625" style="0" customWidth="1"/>
    <col min="10" max="10" width="34.875" style="0" customWidth="1"/>
  </cols>
  <sheetData>
    <row r="1" ht="18" customHeight="1"/>
    <row r="2" spans="1:10" s="24" customFormat="1" ht="16.5" customHeight="1">
      <c r="A2" s="24" t="s">
        <v>144</v>
      </c>
      <c r="J2" s="71" t="s">
        <v>154</v>
      </c>
    </row>
    <row r="3" spans="2:10" ht="19.5" customHeight="1">
      <c r="B3" s="6"/>
      <c r="C3" s="6"/>
      <c r="D3" s="6"/>
      <c r="E3" s="6"/>
      <c r="F3" s="6"/>
      <c r="G3" s="6"/>
      <c r="H3" s="6"/>
      <c r="I3" s="6"/>
      <c r="J3" s="22"/>
    </row>
    <row r="4" spans="1:10" ht="30" customHeight="1">
      <c r="A4" s="68" t="s">
        <v>155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2.75">
      <c r="A5" s="10" t="s">
        <v>135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3.5" thickBot="1">
      <c r="A6" s="10"/>
      <c r="B6" s="23"/>
      <c r="C6" s="23"/>
      <c r="D6" s="23"/>
      <c r="E6" s="23"/>
      <c r="F6" s="23"/>
      <c r="G6" s="23"/>
      <c r="H6" s="23"/>
      <c r="I6" s="23"/>
      <c r="J6" s="23"/>
    </row>
    <row r="7" spans="1:10" ht="18" customHeight="1">
      <c r="A7" s="25" t="s">
        <v>139</v>
      </c>
      <c r="B7" s="26"/>
      <c r="C7" s="26"/>
      <c r="D7" s="12"/>
      <c r="E7" s="27" t="s">
        <v>74</v>
      </c>
      <c r="F7" s="28"/>
      <c r="G7" s="29" t="s">
        <v>132</v>
      </c>
      <c r="H7" s="29" t="s">
        <v>140</v>
      </c>
      <c r="I7" s="30"/>
      <c r="J7" s="31"/>
    </row>
    <row r="8" spans="1:10" ht="18" customHeight="1" thickBot="1">
      <c r="A8" s="20"/>
      <c r="B8" s="21"/>
      <c r="C8" s="21"/>
      <c r="D8" s="32"/>
      <c r="E8" s="14" t="s">
        <v>136</v>
      </c>
      <c r="F8" s="14" t="s">
        <v>137</v>
      </c>
      <c r="G8" s="14" t="s">
        <v>75</v>
      </c>
      <c r="H8" s="14" t="s">
        <v>141</v>
      </c>
      <c r="I8" s="15" t="s">
        <v>142</v>
      </c>
      <c r="J8" s="16"/>
    </row>
    <row r="9" spans="1:10" ht="12.75">
      <c r="A9" s="1339" t="s">
        <v>145</v>
      </c>
      <c r="B9" s="1348"/>
      <c r="C9" s="1348"/>
      <c r="D9" s="1348"/>
      <c r="E9" s="1348"/>
      <c r="F9" s="1348"/>
      <c r="G9" s="1348"/>
      <c r="H9" s="1348"/>
      <c r="I9" s="1348"/>
      <c r="J9" s="1349"/>
    </row>
    <row r="10" spans="1:10" ht="12.75">
      <c r="A10" s="1350"/>
      <c r="B10" s="1351"/>
      <c r="C10" s="1351"/>
      <c r="D10" s="1351"/>
      <c r="E10" s="1351"/>
      <c r="F10" s="1351"/>
      <c r="G10" s="1351"/>
      <c r="H10" s="1351"/>
      <c r="I10" s="1351"/>
      <c r="J10" s="1352"/>
    </row>
    <row r="11" spans="1:10" ht="12.75">
      <c r="A11" s="1350"/>
      <c r="B11" s="1351"/>
      <c r="C11" s="1351"/>
      <c r="D11" s="1351"/>
      <c r="E11" s="1351"/>
      <c r="F11" s="1351"/>
      <c r="G11" s="1351"/>
      <c r="H11" s="1351"/>
      <c r="I11" s="1351"/>
      <c r="J11" s="1352"/>
    </row>
    <row r="12" spans="1:10" ht="12.75">
      <c r="A12" s="1350"/>
      <c r="B12" s="1351"/>
      <c r="C12" s="1351"/>
      <c r="D12" s="1351"/>
      <c r="E12" s="1351"/>
      <c r="F12" s="1351"/>
      <c r="G12" s="1351"/>
      <c r="H12" s="1351"/>
      <c r="I12" s="1351"/>
      <c r="J12" s="1352"/>
    </row>
    <row r="13" spans="1:10" ht="12.75">
      <c r="A13" s="1350"/>
      <c r="B13" s="1351"/>
      <c r="C13" s="1351"/>
      <c r="D13" s="1351"/>
      <c r="E13" s="1351"/>
      <c r="F13" s="1351"/>
      <c r="G13" s="1351"/>
      <c r="H13" s="1351"/>
      <c r="I13" s="1351"/>
      <c r="J13" s="1352"/>
    </row>
    <row r="14" spans="1:10" ht="12.75">
      <c r="A14" s="1350"/>
      <c r="B14" s="1351"/>
      <c r="C14" s="1351"/>
      <c r="D14" s="1351"/>
      <c r="E14" s="1351"/>
      <c r="F14" s="1351"/>
      <c r="G14" s="1351"/>
      <c r="H14" s="1351"/>
      <c r="I14" s="1351"/>
      <c r="J14" s="1352"/>
    </row>
    <row r="15" spans="1:10" ht="12.75">
      <c r="A15" s="1350"/>
      <c r="B15" s="1351"/>
      <c r="C15" s="1351"/>
      <c r="D15" s="1351"/>
      <c r="E15" s="1351"/>
      <c r="F15" s="1351"/>
      <c r="G15" s="1351"/>
      <c r="H15" s="1351"/>
      <c r="I15" s="1351"/>
      <c r="J15" s="1352"/>
    </row>
    <row r="16" spans="1:10" ht="12.75">
      <c r="A16" s="1350"/>
      <c r="B16" s="1351"/>
      <c r="C16" s="1351"/>
      <c r="D16" s="1351"/>
      <c r="E16" s="1351"/>
      <c r="F16" s="1351"/>
      <c r="G16" s="1351"/>
      <c r="H16" s="1351"/>
      <c r="I16" s="1351"/>
      <c r="J16" s="1352"/>
    </row>
    <row r="17" spans="1:10" ht="12.75">
      <c r="A17" s="1350"/>
      <c r="B17" s="1351"/>
      <c r="C17" s="1351"/>
      <c r="D17" s="1351"/>
      <c r="E17" s="1351"/>
      <c r="F17" s="1351"/>
      <c r="G17" s="1351"/>
      <c r="H17" s="1351"/>
      <c r="I17" s="1351"/>
      <c r="J17" s="1352"/>
    </row>
    <row r="18" spans="1:10" ht="12.75">
      <c r="A18" s="1350"/>
      <c r="B18" s="1351"/>
      <c r="C18" s="1351"/>
      <c r="D18" s="1351"/>
      <c r="E18" s="1351"/>
      <c r="F18" s="1351"/>
      <c r="G18" s="1351"/>
      <c r="H18" s="1351"/>
      <c r="I18" s="1351"/>
      <c r="J18" s="1352"/>
    </row>
    <row r="19" spans="1:10" ht="12.75">
      <c r="A19" s="1350"/>
      <c r="B19" s="1351"/>
      <c r="C19" s="1351"/>
      <c r="D19" s="1351"/>
      <c r="E19" s="1351"/>
      <c r="F19" s="1351"/>
      <c r="G19" s="1351"/>
      <c r="H19" s="1351"/>
      <c r="I19" s="1351"/>
      <c r="J19" s="1352"/>
    </row>
    <row r="20" spans="1:10" ht="12.75">
      <c r="A20" s="1350"/>
      <c r="B20" s="1351"/>
      <c r="C20" s="1351"/>
      <c r="D20" s="1351"/>
      <c r="E20" s="1351"/>
      <c r="F20" s="1351"/>
      <c r="G20" s="1351"/>
      <c r="H20" s="1351"/>
      <c r="I20" s="1351"/>
      <c r="J20" s="1352"/>
    </row>
    <row r="21" spans="1:10" ht="12.75">
      <c r="A21" s="1350"/>
      <c r="B21" s="1351"/>
      <c r="C21" s="1351"/>
      <c r="D21" s="1351"/>
      <c r="E21" s="1351"/>
      <c r="F21" s="1351"/>
      <c r="G21" s="1351"/>
      <c r="H21" s="1351"/>
      <c r="I21" s="1351"/>
      <c r="J21" s="1352"/>
    </row>
    <row r="22" spans="1:10" ht="12.75">
      <c r="A22" s="1350"/>
      <c r="B22" s="1351"/>
      <c r="C22" s="1351"/>
      <c r="D22" s="1351"/>
      <c r="E22" s="1351"/>
      <c r="F22" s="1351"/>
      <c r="G22" s="1351"/>
      <c r="H22" s="1351"/>
      <c r="I22" s="1351"/>
      <c r="J22" s="1352"/>
    </row>
    <row r="23" spans="1:10" ht="12.75">
      <c r="A23" s="1350"/>
      <c r="B23" s="1351"/>
      <c r="C23" s="1351"/>
      <c r="D23" s="1351"/>
      <c r="E23" s="1351"/>
      <c r="F23" s="1351"/>
      <c r="G23" s="1351"/>
      <c r="H23" s="1351"/>
      <c r="I23" s="1351"/>
      <c r="J23" s="1352"/>
    </row>
    <row r="24" spans="1:10" ht="12.75">
      <c r="A24" s="1350"/>
      <c r="B24" s="1351"/>
      <c r="C24" s="1351"/>
      <c r="D24" s="1351"/>
      <c r="E24" s="1351"/>
      <c r="F24" s="1351"/>
      <c r="G24" s="1351"/>
      <c r="H24" s="1351"/>
      <c r="I24" s="1351"/>
      <c r="J24" s="1352"/>
    </row>
    <row r="25" spans="1:10" ht="12.75">
      <c r="A25" s="1350"/>
      <c r="B25" s="1351"/>
      <c r="C25" s="1351"/>
      <c r="D25" s="1351"/>
      <c r="E25" s="1351"/>
      <c r="F25" s="1351"/>
      <c r="G25" s="1351"/>
      <c r="H25" s="1351"/>
      <c r="I25" s="1351"/>
      <c r="J25" s="1352"/>
    </row>
    <row r="26" spans="1:10" ht="12.75">
      <c r="A26" s="1350"/>
      <c r="B26" s="1351"/>
      <c r="C26" s="1351"/>
      <c r="D26" s="1351"/>
      <c r="E26" s="1351"/>
      <c r="F26" s="1351"/>
      <c r="G26" s="1351"/>
      <c r="H26" s="1351"/>
      <c r="I26" s="1351"/>
      <c r="J26" s="1352"/>
    </row>
    <row r="27" spans="1:10" ht="12.75">
      <c r="A27" s="1350"/>
      <c r="B27" s="1351"/>
      <c r="C27" s="1351"/>
      <c r="D27" s="1351"/>
      <c r="E27" s="1351"/>
      <c r="F27" s="1351"/>
      <c r="G27" s="1351"/>
      <c r="H27" s="1351"/>
      <c r="I27" s="1351"/>
      <c r="J27" s="1352"/>
    </row>
    <row r="28" spans="1:10" ht="13.5" thickBot="1">
      <c r="A28" s="1353"/>
      <c r="B28" s="1354"/>
      <c r="C28" s="1354"/>
      <c r="D28" s="1354"/>
      <c r="E28" s="1354"/>
      <c r="F28" s="1354"/>
      <c r="G28" s="1354"/>
      <c r="H28" s="1354"/>
      <c r="I28" s="1354"/>
      <c r="J28" s="1355"/>
    </row>
    <row r="29" spans="1:10" ht="12.75">
      <c r="A29" s="17"/>
      <c r="B29" s="17"/>
      <c r="C29" s="17"/>
      <c r="D29" s="17"/>
      <c r="E29" s="17"/>
      <c r="F29" s="17"/>
      <c r="G29" s="17"/>
      <c r="H29" s="17"/>
      <c r="I29" s="17"/>
      <c r="J29" s="17"/>
    </row>
    <row r="30" spans="1:10" ht="12.75">
      <c r="A30" s="17"/>
      <c r="B30" s="17"/>
      <c r="C30" s="17"/>
      <c r="D30" s="17"/>
      <c r="E30" s="17"/>
      <c r="F30" s="17"/>
      <c r="G30" s="17"/>
      <c r="H30" s="17"/>
      <c r="I30" s="17"/>
      <c r="J30" s="17"/>
    </row>
    <row r="31" spans="1:10" ht="12.75">
      <c r="A31" s="17"/>
      <c r="B31" s="17"/>
      <c r="C31" s="17"/>
      <c r="D31" s="17"/>
      <c r="E31" s="17"/>
      <c r="F31" s="17"/>
      <c r="G31" s="17"/>
      <c r="H31" s="17"/>
      <c r="I31" s="17"/>
      <c r="J31" s="17"/>
    </row>
    <row r="32" spans="1:10" ht="12.75">
      <c r="A32" s="17" t="s">
        <v>77</v>
      </c>
      <c r="B32" s="6"/>
      <c r="C32" s="6"/>
      <c r="D32" s="6"/>
      <c r="E32" s="6"/>
      <c r="F32" s="6"/>
      <c r="G32" s="1337" t="s">
        <v>78</v>
      </c>
      <c r="H32" s="1338"/>
      <c r="I32" s="1338"/>
      <c r="J32" s="35" t="s">
        <v>1929</v>
      </c>
    </row>
    <row r="33" spans="1:10" ht="12.75">
      <c r="A33" s="6"/>
      <c r="B33" s="6"/>
      <c r="C33" s="6"/>
      <c r="D33" s="6"/>
      <c r="E33" s="6"/>
      <c r="F33" s="6"/>
      <c r="G33" s="6"/>
      <c r="H33" s="6"/>
      <c r="I33" s="6"/>
      <c r="J33" s="6"/>
    </row>
  </sheetData>
  <mergeCells count="2">
    <mergeCell ref="A9:J28"/>
    <mergeCell ref="G32:I32"/>
  </mergeCells>
  <printOptions/>
  <pageMargins left="0.984251968503937" right="0.984251968503937" top="0.984251968503937" bottom="0.984251968503937" header="0.7086614173228347" footer="0.5118110236220472"/>
  <pageSetup horizontalDpi="600" verticalDpi="600" orientation="landscape" paperSize="9" scale="90" r:id="rId1"/>
  <headerFooter alignWithMargins="0">
    <oddFooter>&amp;C&amp;P+85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J33"/>
  <sheetViews>
    <sheetView workbookViewId="0" topLeftCell="A13">
      <selection activeCell="J32" sqref="J32"/>
    </sheetView>
  </sheetViews>
  <sheetFormatPr defaultColWidth="9.00390625" defaultRowHeight="12.75"/>
  <cols>
    <col min="5" max="6" width="11.75390625" style="0" customWidth="1"/>
    <col min="7" max="7" width="13.00390625" style="0" customWidth="1"/>
    <col min="8" max="8" width="16.375" style="0" customWidth="1"/>
    <col min="9" max="9" width="15.625" style="0" customWidth="1"/>
    <col min="10" max="10" width="34.875" style="0" customWidth="1"/>
  </cols>
  <sheetData>
    <row r="1" ht="17.25" customHeight="1"/>
    <row r="2" spans="1:10" s="24" customFormat="1" ht="15" customHeight="1">
      <c r="A2" s="24" t="s">
        <v>144</v>
      </c>
      <c r="J2" s="71" t="s">
        <v>156</v>
      </c>
    </row>
    <row r="3" spans="2:10" ht="20.25" customHeight="1">
      <c r="B3" s="6"/>
      <c r="C3" s="6"/>
      <c r="D3" s="6"/>
      <c r="E3" s="6"/>
      <c r="F3" s="6"/>
      <c r="G3" s="6"/>
      <c r="H3" s="6"/>
      <c r="I3" s="6"/>
      <c r="J3" s="22"/>
    </row>
    <row r="4" spans="1:10" ht="30" customHeight="1">
      <c r="A4" s="68" t="s">
        <v>157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2.75">
      <c r="A5" s="10" t="s">
        <v>135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3.5" thickBot="1">
      <c r="A6" s="10"/>
      <c r="B6" s="23"/>
      <c r="C6" s="23"/>
      <c r="D6" s="23"/>
      <c r="E6" s="23"/>
      <c r="F6" s="23"/>
      <c r="G6" s="23"/>
      <c r="H6" s="23"/>
      <c r="I6" s="23"/>
      <c r="J6" s="23"/>
    </row>
    <row r="7" spans="1:10" ht="18" customHeight="1">
      <c r="A7" s="25" t="s">
        <v>139</v>
      </c>
      <c r="B7" s="26"/>
      <c r="C7" s="26"/>
      <c r="D7" s="12"/>
      <c r="E7" s="27" t="s">
        <v>74</v>
      </c>
      <c r="F7" s="28"/>
      <c r="G7" s="29" t="s">
        <v>132</v>
      </c>
      <c r="H7" s="29" t="s">
        <v>140</v>
      </c>
      <c r="I7" s="30"/>
      <c r="J7" s="31"/>
    </row>
    <row r="8" spans="1:10" ht="18" customHeight="1" thickBot="1">
      <c r="A8" s="20"/>
      <c r="B8" s="21"/>
      <c r="C8" s="21"/>
      <c r="D8" s="32"/>
      <c r="E8" s="14" t="s">
        <v>136</v>
      </c>
      <c r="F8" s="14" t="s">
        <v>137</v>
      </c>
      <c r="G8" s="14" t="s">
        <v>75</v>
      </c>
      <c r="H8" s="14" t="s">
        <v>141</v>
      </c>
      <c r="I8" s="15" t="s">
        <v>142</v>
      </c>
      <c r="J8" s="16"/>
    </row>
    <row r="9" spans="1:10" ht="12.75">
      <c r="A9" s="1339" t="s">
        <v>145</v>
      </c>
      <c r="B9" s="1348"/>
      <c r="C9" s="1348"/>
      <c r="D9" s="1348"/>
      <c r="E9" s="1348"/>
      <c r="F9" s="1348"/>
      <c r="G9" s="1348"/>
      <c r="H9" s="1348"/>
      <c r="I9" s="1348"/>
      <c r="J9" s="1349"/>
    </row>
    <row r="10" spans="1:10" ht="12.75">
      <c r="A10" s="1350"/>
      <c r="B10" s="1351"/>
      <c r="C10" s="1351"/>
      <c r="D10" s="1351"/>
      <c r="E10" s="1351"/>
      <c r="F10" s="1351"/>
      <c r="G10" s="1351"/>
      <c r="H10" s="1351"/>
      <c r="I10" s="1351"/>
      <c r="J10" s="1352"/>
    </row>
    <row r="11" spans="1:10" ht="12.75">
      <c r="A11" s="1350"/>
      <c r="B11" s="1351"/>
      <c r="C11" s="1351"/>
      <c r="D11" s="1351"/>
      <c r="E11" s="1351"/>
      <c r="F11" s="1351"/>
      <c r="G11" s="1351"/>
      <c r="H11" s="1351"/>
      <c r="I11" s="1351"/>
      <c r="J11" s="1352"/>
    </row>
    <row r="12" spans="1:10" ht="12.75">
      <c r="A12" s="1350"/>
      <c r="B12" s="1351"/>
      <c r="C12" s="1351"/>
      <c r="D12" s="1351"/>
      <c r="E12" s="1351"/>
      <c r="F12" s="1351"/>
      <c r="G12" s="1351"/>
      <c r="H12" s="1351"/>
      <c r="I12" s="1351"/>
      <c r="J12" s="1352"/>
    </row>
    <row r="13" spans="1:10" ht="12.75">
      <c r="A13" s="1350"/>
      <c r="B13" s="1351"/>
      <c r="C13" s="1351"/>
      <c r="D13" s="1351"/>
      <c r="E13" s="1351"/>
      <c r="F13" s="1351"/>
      <c r="G13" s="1351"/>
      <c r="H13" s="1351"/>
      <c r="I13" s="1351"/>
      <c r="J13" s="1352"/>
    </row>
    <row r="14" spans="1:10" ht="12.75">
      <c r="A14" s="1350"/>
      <c r="B14" s="1351"/>
      <c r="C14" s="1351"/>
      <c r="D14" s="1351"/>
      <c r="E14" s="1351"/>
      <c r="F14" s="1351"/>
      <c r="G14" s="1351"/>
      <c r="H14" s="1351"/>
      <c r="I14" s="1351"/>
      <c r="J14" s="1352"/>
    </row>
    <row r="15" spans="1:10" ht="12.75">
      <c r="A15" s="1350"/>
      <c r="B15" s="1351"/>
      <c r="C15" s="1351"/>
      <c r="D15" s="1351"/>
      <c r="E15" s="1351"/>
      <c r="F15" s="1351"/>
      <c r="G15" s="1351"/>
      <c r="H15" s="1351"/>
      <c r="I15" s="1351"/>
      <c r="J15" s="1352"/>
    </row>
    <row r="16" spans="1:10" ht="12.75">
      <c r="A16" s="1350"/>
      <c r="B16" s="1351"/>
      <c r="C16" s="1351"/>
      <c r="D16" s="1351"/>
      <c r="E16" s="1351"/>
      <c r="F16" s="1351"/>
      <c r="G16" s="1351"/>
      <c r="H16" s="1351"/>
      <c r="I16" s="1351"/>
      <c r="J16" s="1352"/>
    </row>
    <row r="17" spans="1:10" ht="12.75">
      <c r="A17" s="1350"/>
      <c r="B17" s="1351"/>
      <c r="C17" s="1351"/>
      <c r="D17" s="1351"/>
      <c r="E17" s="1351"/>
      <c r="F17" s="1351"/>
      <c r="G17" s="1351"/>
      <c r="H17" s="1351"/>
      <c r="I17" s="1351"/>
      <c r="J17" s="1352"/>
    </row>
    <row r="18" spans="1:10" ht="12.75">
      <c r="A18" s="1350"/>
      <c r="B18" s="1351"/>
      <c r="C18" s="1351"/>
      <c r="D18" s="1351"/>
      <c r="E18" s="1351"/>
      <c r="F18" s="1351"/>
      <c r="G18" s="1351"/>
      <c r="H18" s="1351"/>
      <c r="I18" s="1351"/>
      <c r="J18" s="1352"/>
    </row>
    <row r="19" spans="1:10" ht="12.75">
      <c r="A19" s="1350"/>
      <c r="B19" s="1351"/>
      <c r="C19" s="1351"/>
      <c r="D19" s="1351"/>
      <c r="E19" s="1351"/>
      <c r="F19" s="1351"/>
      <c r="G19" s="1351"/>
      <c r="H19" s="1351"/>
      <c r="I19" s="1351"/>
      <c r="J19" s="1352"/>
    </row>
    <row r="20" spans="1:10" ht="12.75">
      <c r="A20" s="1350"/>
      <c r="B20" s="1351"/>
      <c r="C20" s="1351"/>
      <c r="D20" s="1351"/>
      <c r="E20" s="1351"/>
      <c r="F20" s="1351"/>
      <c r="G20" s="1351"/>
      <c r="H20" s="1351"/>
      <c r="I20" s="1351"/>
      <c r="J20" s="1352"/>
    </row>
    <row r="21" spans="1:10" ht="12.75">
      <c r="A21" s="1350"/>
      <c r="B21" s="1351"/>
      <c r="C21" s="1351"/>
      <c r="D21" s="1351"/>
      <c r="E21" s="1351"/>
      <c r="F21" s="1351"/>
      <c r="G21" s="1351"/>
      <c r="H21" s="1351"/>
      <c r="I21" s="1351"/>
      <c r="J21" s="1352"/>
    </row>
    <row r="22" spans="1:10" ht="12.75">
      <c r="A22" s="1350"/>
      <c r="B22" s="1351"/>
      <c r="C22" s="1351"/>
      <c r="D22" s="1351"/>
      <c r="E22" s="1351"/>
      <c r="F22" s="1351"/>
      <c r="G22" s="1351"/>
      <c r="H22" s="1351"/>
      <c r="I22" s="1351"/>
      <c r="J22" s="1352"/>
    </row>
    <row r="23" spans="1:10" ht="12.75">
      <c r="A23" s="1350"/>
      <c r="B23" s="1351"/>
      <c r="C23" s="1351"/>
      <c r="D23" s="1351"/>
      <c r="E23" s="1351"/>
      <c r="F23" s="1351"/>
      <c r="G23" s="1351"/>
      <c r="H23" s="1351"/>
      <c r="I23" s="1351"/>
      <c r="J23" s="1352"/>
    </row>
    <row r="24" spans="1:10" ht="12.75">
      <c r="A24" s="1350"/>
      <c r="B24" s="1351"/>
      <c r="C24" s="1351"/>
      <c r="D24" s="1351"/>
      <c r="E24" s="1351"/>
      <c r="F24" s="1351"/>
      <c r="G24" s="1351"/>
      <c r="H24" s="1351"/>
      <c r="I24" s="1351"/>
      <c r="J24" s="1352"/>
    </row>
    <row r="25" spans="1:10" ht="12.75">
      <c r="A25" s="1350"/>
      <c r="B25" s="1351"/>
      <c r="C25" s="1351"/>
      <c r="D25" s="1351"/>
      <c r="E25" s="1351"/>
      <c r="F25" s="1351"/>
      <c r="G25" s="1351"/>
      <c r="H25" s="1351"/>
      <c r="I25" s="1351"/>
      <c r="J25" s="1352"/>
    </row>
    <row r="26" spans="1:10" ht="12.75">
      <c r="A26" s="1350"/>
      <c r="B26" s="1351"/>
      <c r="C26" s="1351"/>
      <c r="D26" s="1351"/>
      <c r="E26" s="1351"/>
      <c r="F26" s="1351"/>
      <c r="G26" s="1351"/>
      <c r="H26" s="1351"/>
      <c r="I26" s="1351"/>
      <c r="J26" s="1352"/>
    </row>
    <row r="27" spans="1:10" ht="12.75">
      <c r="A27" s="1350"/>
      <c r="B27" s="1351"/>
      <c r="C27" s="1351"/>
      <c r="D27" s="1351"/>
      <c r="E27" s="1351"/>
      <c r="F27" s="1351"/>
      <c r="G27" s="1351"/>
      <c r="H27" s="1351"/>
      <c r="I27" s="1351"/>
      <c r="J27" s="1352"/>
    </row>
    <row r="28" spans="1:10" ht="13.5" thickBot="1">
      <c r="A28" s="1353"/>
      <c r="B28" s="1354"/>
      <c r="C28" s="1354"/>
      <c r="D28" s="1354"/>
      <c r="E28" s="1354"/>
      <c r="F28" s="1354"/>
      <c r="G28" s="1354"/>
      <c r="H28" s="1354"/>
      <c r="I28" s="1354"/>
      <c r="J28" s="1355"/>
    </row>
    <row r="29" spans="1:10" ht="12.75">
      <c r="A29" s="17"/>
      <c r="B29" s="17"/>
      <c r="C29" s="17"/>
      <c r="D29" s="17"/>
      <c r="E29" s="17"/>
      <c r="F29" s="17"/>
      <c r="G29" s="17"/>
      <c r="H29" s="17"/>
      <c r="I29" s="17"/>
      <c r="J29" s="17"/>
    </row>
    <row r="30" spans="1:10" ht="12.75">
      <c r="A30" s="17"/>
      <c r="B30" s="17"/>
      <c r="C30" s="17"/>
      <c r="D30" s="17"/>
      <c r="E30" s="17"/>
      <c r="F30" s="17"/>
      <c r="G30" s="17"/>
      <c r="H30" s="17"/>
      <c r="I30" s="17"/>
      <c r="J30" s="17"/>
    </row>
    <row r="31" spans="1:10" ht="12.75">
      <c r="A31" s="17"/>
      <c r="B31" s="17"/>
      <c r="C31" s="17"/>
      <c r="D31" s="17"/>
      <c r="E31" s="17"/>
      <c r="F31" s="17"/>
      <c r="G31" s="17"/>
      <c r="H31" s="17"/>
      <c r="I31" s="17"/>
      <c r="J31" s="17"/>
    </row>
    <row r="32" spans="1:10" ht="12.75">
      <c r="A32" s="17" t="s">
        <v>77</v>
      </c>
      <c r="B32" s="6"/>
      <c r="C32" s="6"/>
      <c r="D32" s="6"/>
      <c r="E32" s="6"/>
      <c r="F32" s="6"/>
      <c r="G32" s="1337" t="s">
        <v>78</v>
      </c>
      <c r="H32" s="1338"/>
      <c r="I32" s="1338"/>
      <c r="J32" s="35" t="s">
        <v>1929</v>
      </c>
    </row>
    <row r="33" spans="1:10" ht="12.75">
      <c r="A33" s="6"/>
      <c r="B33" s="6"/>
      <c r="C33" s="6"/>
      <c r="D33" s="6"/>
      <c r="E33" s="6"/>
      <c r="F33" s="6"/>
      <c r="G33" s="6"/>
      <c r="H33" s="6"/>
      <c r="I33" s="6"/>
      <c r="J33" s="6"/>
    </row>
  </sheetData>
  <mergeCells count="2">
    <mergeCell ref="A9:J28"/>
    <mergeCell ref="G32:I32"/>
  </mergeCells>
  <printOptions/>
  <pageMargins left="0.984251968503937" right="0.984251968503937" top="0.984251968503937" bottom="0.984251968503937" header="0.7086614173228347" footer="0.5118110236220472"/>
  <pageSetup horizontalDpi="600" verticalDpi="600" orientation="landscape" paperSize="9" scale="90" r:id="rId1"/>
  <headerFooter alignWithMargins="0">
    <oddFooter>&amp;C&amp;P+86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8"/>
  <sheetViews>
    <sheetView zoomScale="75" zoomScaleNormal="75" workbookViewId="0" topLeftCell="A16">
      <selection activeCell="A2" sqref="A2:IV2"/>
    </sheetView>
  </sheetViews>
  <sheetFormatPr defaultColWidth="9.00390625" defaultRowHeight="12.75"/>
  <cols>
    <col min="1" max="1" width="0.875" style="0" customWidth="1"/>
    <col min="2" max="2" width="7.125" style="0" customWidth="1"/>
    <col min="3" max="3" width="16.75390625" style="0" customWidth="1"/>
    <col min="4" max="4" width="37.75390625" style="0" customWidth="1"/>
    <col min="5" max="5" width="12.75390625" style="0" customWidth="1"/>
    <col min="6" max="8" width="20.75390625" style="0" customWidth="1"/>
    <col min="9" max="9" width="8.375" style="0" customWidth="1"/>
  </cols>
  <sheetData>
    <row r="2" spans="2:8" s="1037" customFormat="1" ht="21" customHeight="1">
      <c r="B2" s="1037" t="s">
        <v>144</v>
      </c>
      <c r="H2" s="1038" t="s">
        <v>1292</v>
      </c>
    </row>
    <row r="3" ht="12.75">
      <c r="H3" s="18"/>
    </row>
    <row r="4" ht="12.75">
      <c r="H4" s="18"/>
    </row>
    <row r="5" ht="12.75">
      <c r="H5" s="18"/>
    </row>
    <row r="6" spans="2:8" s="1003" customFormat="1" ht="21" customHeight="1">
      <c r="B6" s="1356" t="s">
        <v>1293</v>
      </c>
      <c r="C6" s="1356"/>
      <c r="D6" s="1356"/>
      <c r="E6" s="1356"/>
      <c r="F6" s="1356"/>
      <c r="G6" s="1356"/>
      <c r="H6" s="1356"/>
    </row>
    <row r="7" spans="2:8" ht="12.75">
      <c r="B7" s="186" t="s">
        <v>135</v>
      </c>
      <c r="C7" s="961"/>
      <c r="D7" s="961"/>
      <c r="E7" s="961"/>
      <c r="F7" s="961"/>
      <c r="G7" s="961"/>
      <c r="H7" s="961"/>
    </row>
    <row r="8" spans="2:8" ht="12.75">
      <c r="B8" s="186"/>
      <c r="C8" s="961"/>
      <c r="D8" s="961"/>
      <c r="E8" s="961"/>
      <c r="F8" s="961"/>
      <c r="G8" s="961"/>
      <c r="H8" s="961"/>
    </row>
    <row r="9" spans="2:8" ht="13.5" thickBot="1">
      <c r="B9" s="186"/>
      <c r="C9" s="961"/>
      <c r="D9" s="961"/>
      <c r="E9" s="961"/>
      <c r="F9" s="961"/>
      <c r="G9" s="961"/>
      <c r="H9" s="961"/>
    </row>
    <row r="10" spans="2:8" s="2" customFormat="1" ht="24.75" customHeight="1">
      <c r="B10" s="1004"/>
      <c r="C10" s="1005"/>
      <c r="D10" s="1005"/>
      <c r="E10" s="1006"/>
      <c r="F10" s="1007" t="s">
        <v>74</v>
      </c>
      <c r="G10" s="1008"/>
      <c r="H10" s="1009" t="s">
        <v>132</v>
      </c>
    </row>
    <row r="11" spans="2:8" s="2" customFormat="1" ht="24.75" customHeight="1" thickBot="1">
      <c r="B11" s="1010"/>
      <c r="C11" s="1011"/>
      <c r="D11" s="1011"/>
      <c r="E11" s="1012"/>
      <c r="F11" s="1013" t="s">
        <v>136</v>
      </c>
      <c r="G11" s="1014" t="s">
        <v>137</v>
      </c>
      <c r="H11" s="1015" t="s">
        <v>1301</v>
      </c>
    </row>
    <row r="12" spans="2:8" ht="21.75" customHeight="1">
      <c r="B12" s="972"/>
      <c r="C12" s="17"/>
      <c r="D12" s="973"/>
      <c r="E12" s="974"/>
      <c r="F12" s="1016"/>
      <c r="G12" s="1017"/>
      <c r="H12" s="1018"/>
    </row>
    <row r="13" spans="2:8" s="1019" customFormat="1" ht="29.25" customHeight="1">
      <c r="B13" s="1020" t="s">
        <v>1294</v>
      </c>
      <c r="C13" s="1021"/>
      <c r="D13" s="1021"/>
      <c r="E13" s="1022"/>
      <c r="F13" s="1023">
        <v>102951</v>
      </c>
      <c r="G13" s="1024">
        <v>102670</v>
      </c>
      <c r="H13" s="1025">
        <v>102670</v>
      </c>
    </row>
    <row r="14" spans="2:8" s="1019" customFormat="1" ht="29.25" customHeight="1">
      <c r="B14" s="1020" t="s">
        <v>1278</v>
      </c>
      <c r="C14" s="1021" t="s">
        <v>1279</v>
      </c>
      <c r="D14" s="1021"/>
      <c r="E14" s="1022"/>
      <c r="F14" s="1023">
        <v>0</v>
      </c>
      <c r="G14" s="1024">
        <v>0</v>
      </c>
      <c r="H14" s="1025">
        <v>0</v>
      </c>
    </row>
    <row r="15" spans="2:8" s="1019" customFormat="1" ht="29.25" customHeight="1">
      <c r="B15" s="1020"/>
      <c r="C15" s="1021"/>
      <c r="D15" s="1021"/>
      <c r="E15" s="1022"/>
      <c r="F15" s="1023"/>
      <c r="G15" s="1024"/>
      <c r="H15" s="1025"/>
    </row>
    <row r="16" spans="2:8" s="1019" customFormat="1" ht="29.25" customHeight="1">
      <c r="B16" s="1020" t="s">
        <v>1295</v>
      </c>
      <c r="C16" s="1021"/>
      <c r="D16" s="1021"/>
      <c r="E16" s="1022"/>
      <c r="F16" s="1023">
        <v>0</v>
      </c>
      <c r="G16" s="1024">
        <v>14035</v>
      </c>
      <c r="H16" s="1025">
        <v>14035</v>
      </c>
    </row>
    <row r="17" spans="2:8" s="1019" customFormat="1" ht="29.25" customHeight="1">
      <c r="B17" s="1020" t="s">
        <v>1278</v>
      </c>
      <c r="C17" s="1021" t="s">
        <v>1279</v>
      </c>
      <c r="D17" s="1021"/>
      <c r="E17" s="1022"/>
      <c r="F17" s="1023">
        <v>0</v>
      </c>
      <c r="G17" s="1024">
        <v>0</v>
      </c>
      <c r="H17" s="1025">
        <v>0</v>
      </c>
    </row>
    <row r="18" spans="2:8" s="1019" customFormat="1" ht="29.25" customHeight="1">
      <c r="B18" s="1020"/>
      <c r="C18" s="1021"/>
      <c r="D18" s="1021"/>
      <c r="E18" s="1022"/>
      <c r="F18" s="1023"/>
      <c r="G18" s="1024"/>
      <c r="H18" s="1025"/>
    </row>
    <row r="19" spans="2:8" s="1019" customFormat="1" ht="29.25" customHeight="1">
      <c r="B19" s="1020" t="s">
        <v>1296</v>
      </c>
      <c r="C19" s="1021"/>
      <c r="D19" s="1021"/>
      <c r="E19" s="1022"/>
      <c r="F19" s="1023">
        <v>0</v>
      </c>
      <c r="G19" s="1024">
        <v>0</v>
      </c>
      <c r="H19" s="1025">
        <v>0</v>
      </c>
    </row>
    <row r="20" spans="2:8" s="1019" customFormat="1" ht="29.25" customHeight="1">
      <c r="B20" s="1020" t="s">
        <v>1278</v>
      </c>
      <c r="C20" s="1021" t="s">
        <v>1279</v>
      </c>
      <c r="D20" s="1021"/>
      <c r="E20" s="1022"/>
      <c r="F20" s="1023">
        <v>0</v>
      </c>
      <c r="G20" s="1024">
        <v>0</v>
      </c>
      <c r="H20" s="1025">
        <v>0</v>
      </c>
    </row>
    <row r="21" spans="2:8" s="1019" customFormat="1" ht="29.25" customHeight="1">
      <c r="B21" s="1020"/>
      <c r="C21" s="1021"/>
      <c r="D21" s="1021"/>
      <c r="E21" s="1022"/>
      <c r="F21" s="1023"/>
      <c r="G21" s="1024"/>
      <c r="H21" s="1025"/>
    </row>
    <row r="22" spans="2:8" s="1019" customFormat="1" ht="29.25" customHeight="1">
      <c r="B22" s="1020" t="s">
        <v>1297</v>
      </c>
      <c r="C22" s="1021"/>
      <c r="D22" s="1021"/>
      <c r="E22" s="1022"/>
      <c r="F22" s="1023">
        <v>0</v>
      </c>
      <c r="G22" s="1024">
        <v>0</v>
      </c>
      <c r="H22" s="1025">
        <v>0</v>
      </c>
    </row>
    <row r="23" spans="2:8" s="1019" customFormat="1" ht="29.25" customHeight="1">
      <c r="B23" s="1020" t="s">
        <v>1278</v>
      </c>
      <c r="C23" s="1021" t="s">
        <v>1279</v>
      </c>
      <c r="D23" s="1021"/>
      <c r="E23" s="1022"/>
      <c r="F23" s="1023">
        <v>0</v>
      </c>
      <c r="G23" s="1024">
        <v>0</v>
      </c>
      <c r="H23" s="1025">
        <v>0</v>
      </c>
    </row>
    <row r="24" spans="2:8" s="1019" customFormat="1" ht="29.25" customHeight="1">
      <c r="B24" s="1020"/>
      <c r="C24" s="1021"/>
      <c r="D24" s="1021"/>
      <c r="E24" s="1022"/>
      <c r="F24" s="1023"/>
      <c r="G24" s="1024"/>
      <c r="H24" s="1025"/>
    </row>
    <row r="25" spans="2:8" s="1019" customFormat="1" ht="29.25" customHeight="1">
      <c r="B25" s="1020" t="s">
        <v>1298</v>
      </c>
      <c r="C25" s="1021"/>
      <c r="D25" s="1021"/>
      <c r="E25" s="1022"/>
      <c r="F25" s="1023">
        <v>49519</v>
      </c>
      <c r="G25" s="1024">
        <v>469618.78</v>
      </c>
      <c r="H25" s="1025">
        <v>78146.12</v>
      </c>
    </row>
    <row r="26" spans="2:8" s="1019" customFormat="1" ht="29.25" customHeight="1">
      <c r="B26" s="1020" t="s">
        <v>1278</v>
      </c>
      <c r="C26" s="1021" t="s">
        <v>1279</v>
      </c>
      <c r="D26" s="1021"/>
      <c r="E26" s="1022"/>
      <c r="F26" s="1023">
        <v>0</v>
      </c>
      <c r="G26" s="1024">
        <v>0</v>
      </c>
      <c r="H26" s="1025">
        <v>0</v>
      </c>
    </row>
    <row r="27" spans="2:8" s="1019" customFormat="1" ht="29.25" customHeight="1">
      <c r="B27" s="1020"/>
      <c r="C27" s="1021"/>
      <c r="D27" s="1021"/>
      <c r="E27" s="1022"/>
      <c r="F27" s="1023"/>
      <c r="G27" s="1024"/>
      <c r="H27" s="1025"/>
    </row>
    <row r="28" spans="2:8" s="1019" customFormat="1" ht="29.25" customHeight="1">
      <c r="B28" s="1020" t="s">
        <v>1758</v>
      </c>
      <c r="C28" s="1021"/>
      <c r="D28" s="1021"/>
      <c r="E28" s="1022"/>
      <c r="F28" s="1023">
        <v>205000</v>
      </c>
      <c r="G28" s="1024">
        <v>161050</v>
      </c>
      <c r="H28" s="1025">
        <v>148963</v>
      </c>
    </row>
    <row r="29" spans="2:8" s="1019" customFormat="1" ht="29.25" customHeight="1">
      <c r="B29" s="1020" t="s">
        <v>1278</v>
      </c>
      <c r="C29" s="1021" t="s">
        <v>1279</v>
      </c>
      <c r="D29" s="1021"/>
      <c r="E29" s="1022"/>
      <c r="F29" s="1023">
        <v>0</v>
      </c>
      <c r="G29" s="1024">
        <v>0</v>
      </c>
      <c r="H29" s="1025">
        <v>0</v>
      </c>
    </row>
    <row r="30" spans="2:8" s="1019" customFormat="1" ht="29.25" customHeight="1">
      <c r="B30" s="1020"/>
      <c r="C30" s="1021"/>
      <c r="D30" s="1021"/>
      <c r="E30" s="1022"/>
      <c r="F30" s="1026"/>
      <c r="G30" s="1027"/>
      <c r="H30" s="1025"/>
    </row>
    <row r="31" spans="2:8" s="1019" customFormat="1" ht="29.25" customHeight="1">
      <c r="B31" s="1020" t="s">
        <v>1299</v>
      </c>
      <c r="C31" s="1021"/>
      <c r="D31" s="1021"/>
      <c r="E31" s="1022"/>
      <c r="F31" s="1023">
        <v>0</v>
      </c>
      <c r="G31" s="1024">
        <v>0</v>
      </c>
      <c r="H31" s="1025">
        <v>0</v>
      </c>
    </row>
    <row r="32" spans="2:8" s="1019" customFormat="1" ht="29.25" customHeight="1">
      <c r="B32" s="1020" t="s">
        <v>1278</v>
      </c>
      <c r="C32" s="1021" t="s">
        <v>1279</v>
      </c>
      <c r="D32" s="1021"/>
      <c r="E32" s="1022"/>
      <c r="F32" s="1023">
        <v>0</v>
      </c>
      <c r="G32" s="1024">
        <v>0</v>
      </c>
      <c r="H32" s="1025">
        <v>0</v>
      </c>
    </row>
    <row r="33" spans="2:8" s="1019" customFormat="1" ht="29.25" customHeight="1">
      <c r="B33" s="1020"/>
      <c r="C33" s="1021"/>
      <c r="D33" s="1021"/>
      <c r="E33" s="1022"/>
      <c r="F33" s="1026"/>
      <c r="G33" s="1027"/>
      <c r="H33" s="1025"/>
    </row>
    <row r="34" spans="2:8" s="1019" customFormat="1" ht="29.25" customHeight="1">
      <c r="B34" s="1020" t="s">
        <v>1300</v>
      </c>
      <c r="C34" s="1021"/>
      <c r="D34" s="1021"/>
      <c r="E34" s="1022"/>
      <c r="F34" s="1023">
        <v>0</v>
      </c>
      <c r="G34" s="1024">
        <v>0</v>
      </c>
      <c r="H34" s="1025">
        <v>0</v>
      </c>
    </row>
    <row r="35" spans="2:8" s="1019" customFormat="1" ht="29.25" customHeight="1">
      <c r="B35" s="1020" t="s">
        <v>1278</v>
      </c>
      <c r="C35" s="1021" t="s">
        <v>1279</v>
      </c>
      <c r="D35" s="1021"/>
      <c r="E35" s="1022"/>
      <c r="F35" s="1023">
        <v>0</v>
      </c>
      <c r="G35" s="1024">
        <v>0</v>
      </c>
      <c r="H35" s="1025">
        <v>0</v>
      </c>
    </row>
    <row r="36" spans="2:8" s="1019" customFormat="1" ht="29.25" customHeight="1" thickBot="1">
      <c r="B36" s="1028"/>
      <c r="C36" s="1029"/>
      <c r="D36" s="1029"/>
      <c r="E36" s="1030"/>
      <c r="F36" s="1031"/>
      <c r="G36" s="1032"/>
      <c r="H36" s="1033"/>
    </row>
    <row r="37" spans="2:8" ht="18" customHeight="1">
      <c r="B37" s="973"/>
      <c r="C37" s="973"/>
      <c r="D37" s="973"/>
      <c r="E37" s="973"/>
      <c r="F37" s="973"/>
      <c r="G37" s="973"/>
      <c r="H37" s="973"/>
    </row>
    <row r="38" spans="2:8" ht="18" customHeight="1">
      <c r="B38" s="1034"/>
      <c r="C38" s="973"/>
      <c r="D38" s="973"/>
      <c r="E38" s="973"/>
      <c r="F38" s="973"/>
      <c r="G38" s="973"/>
      <c r="H38" s="973"/>
    </row>
    <row r="39" spans="2:8" ht="18" customHeight="1">
      <c r="B39" s="973"/>
      <c r="C39" s="973"/>
      <c r="D39" s="973"/>
      <c r="E39" s="973"/>
      <c r="F39" s="973"/>
      <c r="G39" s="973"/>
      <c r="H39" s="973"/>
    </row>
    <row r="40" spans="2:8" s="1019" customFormat="1" ht="18" customHeight="1">
      <c r="B40" s="1021" t="s">
        <v>77</v>
      </c>
      <c r="E40" s="999" t="s">
        <v>78</v>
      </c>
      <c r="H40" s="1035" t="s">
        <v>1929</v>
      </c>
    </row>
    <row r="41" s="6" customFormat="1" ht="18" customHeight="1">
      <c r="B41" s="1001"/>
    </row>
    <row r="42" spans="1:8" ht="12.75">
      <c r="A42" s="6"/>
      <c r="B42" s="17"/>
      <c r="C42" s="6"/>
      <c r="D42" s="6"/>
      <c r="E42" s="6"/>
      <c r="F42" s="6"/>
      <c r="H42" s="6"/>
    </row>
    <row r="43" ht="12.75">
      <c r="B43" s="973"/>
    </row>
    <row r="44" ht="12.75">
      <c r="B44" s="973"/>
    </row>
    <row r="45" ht="12.75">
      <c r="B45" s="973"/>
    </row>
    <row r="46" ht="12.75">
      <c r="B46" s="973"/>
    </row>
    <row r="47" ht="12.75">
      <c r="B47" s="973"/>
    </row>
    <row r="48" ht="12.75">
      <c r="B48" s="973"/>
    </row>
  </sheetData>
  <mergeCells count="1">
    <mergeCell ref="B6:H6"/>
  </mergeCells>
  <printOptions horizontalCentered="1"/>
  <pageMargins left="0.984251968503937" right="0.7874015748031497" top="0.984251968503937" bottom="0.7874015748031497" header="0.7086614173228347" footer="0.5118110236220472"/>
  <pageSetup fitToHeight="1" fitToWidth="1" horizontalDpi="600" verticalDpi="600" orientation="portrait" paperSize="9" scale="61" r:id="rId1"/>
  <headerFooter alignWithMargins="0">
    <oddFooter>&amp;C&amp;14 &amp;16&amp;P+87&amp;14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="75" zoomScaleNormal="75" workbookViewId="0" topLeftCell="A1">
      <selection activeCell="D59" sqref="D59"/>
    </sheetView>
  </sheetViews>
  <sheetFormatPr defaultColWidth="9.00390625" defaultRowHeight="12.75"/>
  <cols>
    <col min="1" max="1" width="28.875" style="663" customWidth="1"/>
    <col min="2" max="3" width="17.00390625" style="663" customWidth="1"/>
    <col min="4" max="4" width="17.75390625" style="663" customWidth="1"/>
    <col min="5" max="5" width="28.25390625" style="665" customWidth="1"/>
    <col min="6" max="6" width="46.25390625" style="709" customWidth="1"/>
    <col min="7" max="16384" width="9.125" style="663" customWidth="1"/>
  </cols>
  <sheetData>
    <row r="1" spans="1:6" s="1070" customFormat="1" ht="19.5">
      <c r="A1" s="1069" t="s">
        <v>144</v>
      </c>
      <c r="E1" s="1071"/>
      <c r="F1" s="1072" t="s">
        <v>158</v>
      </c>
    </row>
    <row r="2" spans="2:6" s="657" customFormat="1" ht="15">
      <c r="B2" s="658"/>
      <c r="C2" s="658"/>
      <c r="D2" s="658"/>
      <c r="E2" s="659"/>
      <c r="F2" s="660"/>
    </row>
    <row r="3" spans="1:6" s="657" customFormat="1" ht="15">
      <c r="A3" s="657">
        <f>PROPER(A2)</f>
      </c>
      <c r="B3" s="658"/>
      <c r="C3" s="658"/>
      <c r="D3" s="658"/>
      <c r="E3" s="659"/>
      <c r="F3" s="660"/>
    </row>
    <row r="4" spans="1:6" s="661" customFormat="1" ht="20.25">
      <c r="A4" s="1357" t="s">
        <v>160</v>
      </c>
      <c r="B4" s="1357"/>
      <c r="C4" s="1357"/>
      <c r="D4" s="1357"/>
      <c r="E4" s="1357"/>
      <c r="F4" s="1357"/>
    </row>
    <row r="5" spans="1:6" s="657" customFormat="1" ht="15">
      <c r="A5" s="1358" t="s">
        <v>135</v>
      </c>
      <c r="B5" s="1358"/>
      <c r="C5" s="1358"/>
      <c r="D5" s="1358"/>
      <c r="E5" s="1358"/>
      <c r="F5" s="1358"/>
    </row>
    <row r="6" spans="1:6" ht="18.75" customHeight="1" thickBot="1">
      <c r="A6" s="662"/>
      <c r="D6" s="664"/>
      <c r="F6" s="666"/>
    </row>
    <row r="7" spans="1:6" s="673" customFormat="1" ht="24" customHeight="1">
      <c r="A7" s="667" t="s">
        <v>139</v>
      </c>
      <c r="B7" s="668" t="s">
        <v>74</v>
      </c>
      <c r="C7" s="669"/>
      <c r="D7" s="670" t="s">
        <v>132</v>
      </c>
      <c r="E7" s="671" t="s">
        <v>140</v>
      </c>
      <c r="F7" s="672"/>
    </row>
    <row r="8" spans="1:6" s="673" customFormat="1" ht="24" customHeight="1" thickBot="1">
      <c r="A8" s="674"/>
      <c r="B8" s="675" t="s">
        <v>136</v>
      </c>
      <c r="C8" s="676" t="s">
        <v>137</v>
      </c>
      <c r="D8" s="677" t="s">
        <v>75</v>
      </c>
      <c r="E8" s="678" t="s">
        <v>141</v>
      </c>
      <c r="F8" s="1068" t="s">
        <v>142</v>
      </c>
    </row>
    <row r="9" spans="1:6" ht="16.5" customHeight="1">
      <c r="A9" s="679"/>
      <c r="B9" s="680"/>
      <c r="C9" s="681"/>
      <c r="D9" s="681"/>
      <c r="E9" s="682"/>
      <c r="F9" s="683"/>
    </row>
    <row r="10" spans="1:6" ht="24.75" customHeight="1">
      <c r="A10" s="1039" t="s">
        <v>666</v>
      </c>
      <c r="B10" s="1040"/>
      <c r="C10" s="1041">
        <v>200</v>
      </c>
      <c r="D10" s="1041">
        <v>200</v>
      </c>
      <c r="E10" s="1042" t="s">
        <v>667</v>
      </c>
      <c r="F10" s="685" t="s">
        <v>668</v>
      </c>
    </row>
    <row r="11" spans="1:6" s="686" customFormat="1" ht="24.75" customHeight="1">
      <c r="A11" s="1039" t="s">
        <v>669</v>
      </c>
      <c r="B11" s="1040"/>
      <c r="C11" s="1041">
        <v>200</v>
      </c>
      <c r="D11" s="1041">
        <v>200</v>
      </c>
      <c r="E11" s="1042" t="s">
        <v>667</v>
      </c>
      <c r="F11" s="685" t="s">
        <v>668</v>
      </c>
    </row>
    <row r="12" spans="1:6" s="686" customFormat="1" ht="24.75" customHeight="1">
      <c r="A12" s="1039" t="s">
        <v>670</v>
      </c>
      <c r="B12" s="1040"/>
      <c r="C12" s="1041">
        <v>200</v>
      </c>
      <c r="D12" s="1041">
        <v>200</v>
      </c>
      <c r="E12" s="1042" t="s">
        <v>667</v>
      </c>
      <c r="F12" s="685" t="s">
        <v>668</v>
      </c>
    </row>
    <row r="13" spans="1:6" s="686" customFormat="1" ht="24.75" customHeight="1">
      <c r="A13" s="1039" t="s">
        <v>671</v>
      </c>
      <c r="B13" s="1040"/>
      <c r="C13" s="1041">
        <v>69</v>
      </c>
      <c r="D13" s="1041">
        <v>69</v>
      </c>
      <c r="E13" s="1042" t="s">
        <v>667</v>
      </c>
      <c r="F13" s="685" t="s">
        <v>668</v>
      </c>
    </row>
    <row r="14" spans="1:6" s="686" customFormat="1" ht="24.75" customHeight="1">
      <c r="A14" s="1039" t="s">
        <v>671</v>
      </c>
      <c r="B14" s="1040"/>
      <c r="C14" s="1041">
        <v>200</v>
      </c>
      <c r="D14" s="1041">
        <v>200</v>
      </c>
      <c r="E14" s="1042" t="s">
        <v>667</v>
      </c>
      <c r="F14" s="685" t="s">
        <v>668</v>
      </c>
    </row>
    <row r="15" spans="1:6" ht="24.75" customHeight="1">
      <c r="A15" s="1039" t="s">
        <v>672</v>
      </c>
      <c r="B15" s="1040"/>
      <c r="C15" s="1041">
        <v>200</v>
      </c>
      <c r="D15" s="1041">
        <v>200</v>
      </c>
      <c r="E15" s="1042" t="s">
        <v>667</v>
      </c>
      <c r="F15" s="685" t="s">
        <v>668</v>
      </c>
    </row>
    <row r="16" spans="1:6" ht="24.75" customHeight="1">
      <c r="A16" s="1039" t="s">
        <v>673</v>
      </c>
      <c r="B16" s="1040"/>
      <c r="C16" s="1041">
        <v>200</v>
      </c>
      <c r="D16" s="1041">
        <v>200</v>
      </c>
      <c r="E16" s="1042" t="s">
        <v>667</v>
      </c>
      <c r="F16" s="685" t="s">
        <v>668</v>
      </c>
    </row>
    <row r="17" spans="1:6" ht="24.75" customHeight="1">
      <c r="A17" s="1039" t="s">
        <v>674</v>
      </c>
      <c r="B17" s="1040"/>
      <c r="C17" s="1041">
        <v>200</v>
      </c>
      <c r="D17" s="1041">
        <v>200</v>
      </c>
      <c r="E17" s="1042" t="s">
        <v>667</v>
      </c>
      <c r="F17" s="685" t="s">
        <v>668</v>
      </c>
    </row>
    <row r="18" spans="1:6" ht="24.75" customHeight="1">
      <c r="A18" s="1039" t="s">
        <v>675</v>
      </c>
      <c r="B18" s="1040"/>
      <c r="C18" s="1041">
        <v>200</v>
      </c>
      <c r="D18" s="1041">
        <v>200</v>
      </c>
      <c r="E18" s="1042" t="s">
        <v>667</v>
      </c>
      <c r="F18" s="685" t="s">
        <v>668</v>
      </c>
    </row>
    <row r="19" spans="1:6" ht="24.75" customHeight="1">
      <c r="A19" s="1039" t="s">
        <v>676</v>
      </c>
      <c r="B19" s="1040"/>
      <c r="C19" s="1041">
        <v>200</v>
      </c>
      <c r="D19" s="1041">
        <v>200</v>
      </c>
      <c r="E19" s="1042" t="s">
        <v>667</v>
      </c>
      <c r="F19" s="685" t="s">
        <v>668</v>
      </c>
    </row>
    <row r="20" spans="1:6" s="686" customFormat="1" ht="24.75" customHeight="1">
      <c r="A20" s="1039" t="s">
        <v>676</v>
      </c>
      <c r="B20" s="1040"/>
      <c r="C20" s="1041">
        <v>550</v>
      </c>
      <c r="D20" s="1041">
        <v>550</v>
      </c>
      <c r="E20" s="1042" t="s">
        <v>667</v>
      </c>
      <c r="F20" s="685" t="s">
        <v>668</v>
      </c>
    </row>
    <row r="21" spans="1:6" s="686" customFormat="1" ht="24.75" customHeight="1">
      <c r="A21" s="1039" t="s">
        <v>677</v>
      </c>
      <c r="B21" s="1040"/>
      <c r="C21" s="1041">
        <v>200</v>
      </c>
      <c r="D21" s="1041">
        <v>200</v>
      </c>
      <c r="E21" s="1042" t="s">
        <v>667</v>
      </c>
      <c r="F21" s="685" t="s">
        <v>668</v>
      </c>
    </row>
    <row r="22" spans="1:6" s="686" customFormat="1" ht="24.75" customHeight="1">
      <c r="A22" s="1039" t="s">
        <v>678</v>
      </c>
      <c r="B22" s="1040"/>
      <c r="C22" s="1041">
        <v>200</v>
      </c>
      <c r="D22" s="1041">
        <v>200</v>
      </c>
      <c r="E22" s="1042" t="s">
        <v>667</v>
      </c>
      <c r="F22" s="685" t="s">
        <v>668</v>
      </c>
    </row>
    <row r="23" spans="1:6" s="686" customFormat="1" ht="24.75" customHeight="1">
      <c r="A23" s="1039" t="s">
        <v>679</v>
      </c>
      <c r="B23" s="1040"/>
      <c r="C23" s="1041">
        <v>200</v>
      </c>
      <c r="D23" s="1041">
        <v>200</v>
      </c>
      <c r="E23" s="1042" t="s">
        <v>667</v>
      </c>
      <c r="F23" s="685" t="s">
        <v>668</v>
      </c>
    </row>
    <row r="24" spans="1:6" s="686" customFormat="1" ht="24.75" customHeight="1">
      <c r="A24" s="1039" t="s">
        <v>680</v>
      </c>
      <c r="B24" s="1040"/>
      <c r="C24" s="1041">
        <v>200</v>
      </c>
      <c r="D24" s="1041">
        <v>200</v>
      </c>
      <c r="E24" s="1042" t="s">
        <v>667</v>
      </c>
      <c r="F24" s="685" t="s">
        <v>668</v>
      </c>
    </row>
    <row r="25" spans="1:6" s="686" customFormat="1" ht="24.75" customHeight="1">
      <c r="A25" s="1043"/>
      <c r="B25" s="1044"/>
      <c r="C25" s="1045"/>
      <c r="D25" s="1045"/>
      <c r="E25" s="1042"/>
      <c r="F25" s="687"/>
    </row>
    <row r="26" spans="1:6" s="686" customFormat="1" ht="24.75" customHeight="1">
      <c r="A26" s="1046" t="s">
        <v>681</v>
      </c>
      <c r="B26" s="1047"/>
      <c r="C26" s="1048">
        <f>SUM(C10:C25)</f>
        <v>3219</v>
      </c>
      <c r="D26" s="1048">
        <f>SUM(D10:D25)</f>
        <v>3219</v>
      </c>
      <c r="E26" s="1042"/>
      <c r="F26" s="687"/>
    </row>
    <row r="27" spans="1:6" s="686" customFormat="1" ht="24.75" customHeight="1">
      <c r="A27" s="1046" t="s">
        <v>682</v>
      </c>
      <c r="B27" s="1047"/>
      <c r="C27" s="1048">
        <v>0</v>
      </c>
      <c r="D27" s="1048">
        <v>0</v>
      </c>
      <c r="E27" s="1042"/>
      <c r="F27" s="687"/>
    </row>
    <row r="28" spans="1:6" s="673" customFormat="1" ht="24.75" customHeight="1">
      <c r="A28" s="1058" t="s">
        <v>133</v>
      </c>
      <c r="B28" s="1059">
        <v>3500</v>
      </c>
      <c r="C28" s="1060">
        <f>C26+C27</f>
        <v>3219</v>
      </c>
      <c r="D28" s="1060">
        <f>D26+D27</f>
        <v>3219</v>
      </c>
      <c r="E28" s="1061"/>
      <c r="F28" s="1062" t="s">
        <v>668</v>
      </c>
    </row>
    <row r="29" spans="1:6" s="686" customFormat="1" ht="24.75" customHeight="1">
      <c r="A29" s="1043"/>
      <c r="B29" s="1044"/>
      <c r="C29" s="1045"/>
      <c r="D29" s="1045"/>
      <c r="E29" s="1042"/>
      <c r="F29" s="687"/>
    </row>
    <row r="30" spans="1:6" s="686" customFormat="1" ht="24.75" customHeight="1">
      <c r="A30" s="1039" t="s">
        <v>666</v>
      </c>
      <c r="B30" s="1040"/>
      <c r="C30" s="1049">
        <v>4556</v>
      </c>
      <c r="D30" s="1049">
        <v>4556</v>
      </c>
      <c r="E30" s="1050"/>
      <c r="F30" s="688" t="s">
        <v>683</v>
      </c>
    </row>
    <row r="31" spans="1:6" s="686" customFormat="1" ht="24.75" customHeight="1">
      <c r="A31" s="1039" t="s">
        <v>669</v>
      </c>
      <c r="B31" s="1040"/>
      <c r="C31" s="1049">
        <v>7353</v>
      </c>
      <c r="D31" s="1049">
        <v>7353</v>
      </c>
      <c r="E31" s="1050"/>
      <c r="F31" s="688" t="s">
        <v>683</v>
      </c>
    </row>
    <row r="32" spans="1:6" s="686" customFormat="1" ht="24.75" customHeight="1">
      <c r="A32" s="1039" t="s">
        <v>670</v>
      </c>
      <c r="B32" s="1040"/>
      <c r="C32" s="1049">
        <v>5034</v>
      </c>
      <c r="D32" s="1049">
        <v>5034</v>
      </c>
      <c r="E32" s="1050"/>
      <c r="F32" s="688" t="s">
        <v>683</v>
      </c>
    </row>
    <row r="33" spans="1:6" s="686" customFormat="1" ht="24.75" customHeight="1">
      <c r="A33" s="1039" t="s">
        <v>671</v>
      </c>
      <c r="B33" s="1040"/>
      <c r="C33" s="1049">
        <v>8081</v>
      </c>
      <c r="D33" s="1049">
        <v>8081</v>
      </c>
      <c r="E33" s="1050"/>
      <c r="F33" s="688" t="s">
        <v>683</v>
      </c>
    </row>
    <row r="34" spans="1:6" s="686" customFormat="1" ht="24.75" customHeight="1">
      <c r="A34" s="1039" t="s">
        <v>672</v>
      </c>
      <c r="B34" s="1040"/>
      <c r="C34" s="1049">
        <v>5238</v>
      </c>
      <c r="D34" s="1049">
        <v>5238</v>
      </c>
      <c r="E34" s="1050"/>
      <c r="F34" s="688" t="s">
        <v>683</v>
      </c>
    </row>
    <row r="35" spans="1:6" s="686" customFormat="1" ht="24.75" customHeight="1">
      <c r="A35" s="1039" t="s">
        <v>673</v>
      </c>
      <c r="B35" s="1040"/>
      <c r="C35" s="1049">
        <v>13386</v>
      </c>
      <c r="D35" s="1049">
        <v>13386</v>
      </c>
      <c r="E35" s="1050"/>
      <c r="F35" s="688" t="s">
        <v>683</v>
      </c>
    </row>
    <row r="36" spans="1:6" s="686" customFormat="1" ht="24.75" customHeight="1">
      <c r="A36" s="1039" t="s">
        <v>674</v>
      </c>
      <c r="B36" s="1040"/>
      <c r="C36" s="1049">
        <v>6506</v>
      </c>
      <c r="D36" s="1049">
        <v>6506</v>
      </c>
      <c r="E36" s="1050"/>
      <c r="F36" s="688" t="s">
        <v>683</v>
      </c>
    </row>
    <row r="37" spans="1:6" s="686" customFormat="1" ht="24.75" customHeight="1">
      <c r="A37" s="1039" t="s">
        <v>675</v>
      </c>
      <c r="B37" s="1040"/>
      <c r="C37" s="1049">
        <v>6650</v>
      </c>
      <c r="D37" s="1049">
        <v>6650</v>
      </c>
      <c r="E37" s="1050"/>
      <c r="F37" s="688" t="s">
        <v>683</v>
      </c>
    </row>
    <row r="38" spans="1:6" s="686" customFormat="1" ht="24.75" customHeight="1">
      <c r="A38" s="1039" t="s">
        <v>676</v>
      </c>
      <c r="B38" s="1040"/>
      <c r="C38" s="1049">
        <v>6996</v>
      </c>
      <c r="D38" s="1049">
        <v>6996</v>
      </c>
      <c r="E38" s="1050"/>
      <c r="F38" s="688" t="s">
        <v>683</v>
      </c>
    </row>
    <row r="39" spans="1:6" s="686" customFormat="1" ht="24.75" customHeight="1">
      <c r="A39" s="1039" t="s">
        <v>677</v>
      </c>
      <c r="B39" s="1040"/>
      <c r="C39" s="1049">
        <v>11484</v>
      </c>
      <c r="D39" s="1049">
        <v>11484</v>
      </c>
      <c r="E39" s="1050"/>
      <c r="F39" s="688" t="s">
        <v>683</v>
      </c>
    </row>
    <row r="40" spans="1:6" s="686" customFormat="1" ht="24.75" customHeight="1">
      <c r="A40" s="1039" t="s">
        <v>678</v>
      </c>
      <c r="B40" s="1040"/>
      <c r="C40" s="1049">
        <v>9827</v>
      </c>
      <c r="D40" s="1049">
        <v>9827</v>
      </c>
      <c r="E40" s="1050"/>
      <c r="F40" s="688" t="s">
        <v>683</v>
      </c>
    </row>
    <row r="41" spans="1:6" ht="24.75" customHeight="1">
      <c r="A41" s="1039" t="s">
        <v>679</v>
      </c>
      <c r="B41" s="1040"/>
      <c r="C41" s="1049">
        <v>5876</v>
      </c>
      <c r="D41" s="1049">
        <v>5876</v>
      </c>
      <c r="E41" s="1050"/>
      <c r="F41" s="688" t="s">
        <v>683</v>
      </c>
    </row>
    <row r="42" spans="1:6" ht="24.75" customHeight="1">
      <c r="A42" s="1039" t="s">
        <v>680</v>
      </c>
      <c r="B42" s="1040"/>
      <c r="C42" s="1049">
        <v>8464</v>
      </c>
      <c r="D42" s="1049">
        <v>8464</v>
      </c>
      <c r="E42" s="1050"/>
      <c r="F42" s="688" t="s">
        <v>683</v>
      </c>
    </row>
    <row r="43" spans="1:6" s="690" customFormat="1" ht="24.75" customHeight="1">
      <c r="A43" s="1051"/>
      <c r="B43" s="1052"/>
      <c r="C43" s="1053"/>
      <c r="D43" s="1053"/>
      <c r="E43" s="1054"/>
      <c r="F43" s="689"/>
    </row>
    <row r="44" spans="1:6" s="690" customFormat="1" ht="24.75" customHeight="1">
      <c r="A44" s="1046" t="s">
        <v>681</v>
      </c>
      <c r="B44" s="1052"/>
      <c r="C44" s="1053">
        <f>SUM(C30:C43)</f>
        <v>99451</v>
      </c>
      <c r="D44" s="1053">
        <f>SUM(D30:D43)</f>
        <v>99451</v>
      </c>
      <c r="E44" s="1054"/>
      <c r="F44" s="689"/>
    </row>
    <row r="45" spans="1:6" ht="24.75" customHeight="1">
      <c r="A45" s="1046" t="s">
        <v>682</v>
      </c>
      <c r="B45" s="1055"/>
      <c r="C45" s="1056">
        <v>0</v>
      </c>
      <c r="D45" s="1056">
        <v>0</v>
      </c>
      <c r="E45" s="1057"/>
      <c r="F45" s="691"/>
    </row>
    <row r="46" spans="1:6" s="673" customFormat="1" ht="30" customHeight="1">
      <c r="A46" s="1063" t="s">
        <v>133</v>
      </c>
      <c r="B46" s="1064">
        <v>99451</v>
      </c>
      <c r="C46" s="1065">
        <f>SUM(C44:C45)</f>
        <v>99451</v>
      </c>
      <c r="D46" s="1065">
        <f>SUM(D44:D45)</f>
        <v>99451</v>
      </c>
      <c r="E46" s="1066"/>
      <c r="F46" s="1067" t="s">
        <v>683</v>
      </c>
    </row>
    <row r="47" spans="1:6" s="697" customFormat="1" ht="24.75" customHeight="1">
      <c r="A47" s="692"/>
      <c r="B47" s="693"/>
      <c r="C47" s="694"/>
      <c r="D47" s="694"/>
      <c r="E47" s="695"/>
      <c r="F47" s="696"/>
    </row>
    <row r="48" spans="1:6" s="703" customFormat="1" ht="24.75" customHeight="1" thickBot="1">
      <c r="A48" s="698" t="s">
        <v>133</v>
      </c>
      <c r="B48" s="699">
        <f>B28+B46</f>
        <v>102951</v>
      </c>
      <c r="C48" s="700">
        <f>C28+C46</f>
        <v>102670</v>
      </c>
      <c r="D48" s="700">
        <f>D28+D46</f>
        <v>102670</v>
      </c>
      <c r="E48" s="701"/>
      <c r="F48" s="702"/>
    </row>
    <row r="49" spans="1:6" ht="16.5" customHeight="1">
      <c r="A49" s="704"/>
      <c r="B49" s="704"/>
      <c r="C49" s="704"/>
      <c r="D49" s="704"/>
      <c r="E49" s="705"/>
      <c r="F49" s="706"/>
    </row>
    <row r="50" spans="1:6" ht="16.5" customHeight="1">
      <c r="A50" s="704"/>
      <c r="B50" s="704"/>
      <c r="C50" s="704"/>
      <c r="D50" s="704"/>
      <c r="E50" s="705"/>
      <c r="F50" s="706"/>
    </row>
    <row r="51" spans="1:6" ht="16.5" customHeight="1">
      <c r="A51" s="704"/>
      <c r="B51" s="704"/>
      <c r="C51" s="704"/>
      <c r="D51" s="704"/>
      <c r="E51" s="705"/>
      <c r="F51" s="706"/>
    </row>
    <row r="52" spans="1:4" ht="16.5" customHeight="1">
      <c r="A52" s="707"/>
      <c r="B52" s="708"/>
      <c r="C52" s="708"/>
      <c r="D52" s="708"/>
    </row>
    <row r="53" ht="16.5" customHeight="1"/>
    <row r="54" ht="16.5" customHeight="1"/>
    <row r="55" spans="1:6" s="1074" customFormat="1" ht="16.5" customHeight="1">
      <c r="A55" s="1073" t="s">
        <v>1930</v>
      </c>
      <c r="D55" s="1359" t="s">
        <v>1931</v>
      </c>
      <c r="E55" s="1359"/>
      <c r="F55" s="1075" t="s">
        <v>1929</v>
      </c>
    </row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</sheetData>
  <mergeCells count="3">
    <mergeCell ref="A4:F4"/>
    <mergeCell ref="A5:F5"/>
    <mergeCell ref="D55:E55"/>
  </mergeCells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52" r:id="rId1"/>
  <headerFooter alignWithMargins="0">
    <oddFooter>&amp;C&amp;16&amp;P+88&amp;10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4"/>
  <sheetViews>
    <sheetView workbookViewId="0" topLeftCell="A1">
      <selection activeCell="D28" sqref="D28"/>
    </sheetView>
  </sheetViews>
  <sheetFormatPr defaultColWidth="9.00390625" defaultRowHeight="12.75"/>
  <cols>
    <col min="5" max="5" width="14.25390625" style="0" customWidth="1"/>
    <col min="6" max="6" width="12.25390625" style="0" customWidth="1"/>
    <col min="7" max="7" width="12.875" style="0" customWidth="1"/>
    <col min="8" max="8" width="15.625" style="0" customWidth="1"/>
    <col min="9" max="9" width="17.125" style="0" customWidth="1"/>
    <col min="10" max="10" width="30.875" style="0" customWidth="1"/>
  </cols>
  <sheetData>
    <row r="1" ht="16.5" customHeight="1"/>
    <row r="2" spans="1:10" s="24" customFormat="1" ht="20.25" customHeight="1">
      <c r="A2" s="33" t="s">
        <v>144</v>
      </c>
      <c r="J2" s="71" t="s">
        <v>161</v>
      </c>
    </row>
    <row r="3" spans="2:10" ht="12.75">
      <c r="B3" s="34"/>
      <c r="C3" s="34"/>
      <c r="D3" s="34"/>
      <c r="E3" s="34"/>
      <c r="F3" s="34"/>
      <c r="G3" s="34"/>
      <c r="H3" s="34"/>
      <c r="I3" s="34"/>
      <c r="J3" s="22"/>
    </row>
    <row r="4" spans="1:10" ht="18" customHeight="1">
      <c r="A4" s="9" t="s">
        <v>162</v>
      </c>
      <c r="B4" s="10"/>
      <c r="C4" s="10"/>
      <c r="D4" s="10"/>
      <c r="E4" s="10"/>
      <c r="F4" s="10"/>
      <c r="G4" s="10"/>
      <c r="H4" s="10"/>
      <c r="I4" s="23"/>
      <c r="J4" s="23"/>
    </row>
    <row r="5" spans="1:10" ht="12.75" customHeight="1">
      <c r="A5" s="24"/>
      <c r="B5" s="6"/>
      <c r="C5" s="6"/>
      <c r="D5" s="6"/>
      <c r="E5" s="6"/>
      <c r="G5" s="10" t="s">
        <v>135</v>
      </c>
      <c r="H5" s="6"/>
      <c r="I5" s="23"/>
      <c r="J5" s="23"/>
    </row>
    <row r="6" spans="1:10" ht="12.75" customHeight="1" thickBot="1">
      <c r="A6" s="24"/>
      <c r="B6" s="6"/>
      <c r="C6" s="6"/>
      <c r="D6" s="6"/>
      <c r="E6" s="6"/>
      <c r="G6" s="10"/>
      <c r="H6" s="6"/>
      <c r="I6" s="23"/>
      <c r="J6" s="23"/>
    </row>
    <row r="7" spans="1:10" ht="15" customHeight="1">
      <c r="A7" s="25" t="s">
        <v>139</v>
      </c>
      <c r="B7" s="26"/>
      <c r="C7" s="26"/>
      <c r="D7" s="12"/>
      <c r="E7" s="27" t="s">
        <v>74</v>
      </c>
      <c r="F7" s="28"/>
      <c r="G7" s="29" t="s">
        <v>132</v>
      </c>
      <c r="H7" s="29" t="s">
        <v>140</v>
      </c>
      <c r="I7" s="30"/>
      <c r="J7" s="31"/>
    </row>
    <row r="8" spans="1:10" ht="15" customHeight="1" thickBot="1">
      <c r="A8" s="20"/>
      <c r="B8" s="21"/>
      <c r="C8" s="21"/>
      <c r="D8" s="32"/>
      <c r="E8" s="14" t="s">
        <v>136</v>
      </c>
      <c r="F8" s="14" t="s">
        <v>137</v>
      </c>
      <c r="G8" s="14" t="s">
        <v>75</v>
      </c>
      <c r="H8" s="14" t="s">
        <v>141</v>
      </c>
      <c r="I8" s="15" t="s">
        <v>142</v>
      </c>
      <c r="J8" s="16"/>
    </row>
    <row r="9" spans="1:10" ht="12.75">
      <c r="A9" s="1148"/>
      <c r="B9" s="1149"/>
      <c r="C9" s="1149"/>
      <c r="D9" s="1150"/>
      <c r="E9" s="1149"/>
      <c r="F9" s="1160"/>
      <c r="G9" s="1149"/>
      <c r="H9" s="1160"/>
      <c r="I9" s="1149"/>
      <c r="J9" s="1150"/>
    </row>
    <row r="10" spans="1:10" ht="25.5" customHeight="1">
      <c r="A10" s="1360" t="s">
        <v>673</v>
      </c>
      <c r="B10" s="1361"/>
      <c r="C10" s="1361"/>
      <c r="D10" s="1362"/>
      <c r="E10" s="1163">
        <v>0</v>
      </c>
      <c r="F10" s="1164">
        <v>14035</v>
      </c>
      <c r="G10" s="1163">
        <v>14035</v>
      </c>
      <c r="H10" s="1162"/>
      <c r="I10" s="1366" t="s">
        <v>794</v>
      </c>
      <c r="J10" s="1367"/>
    </row>
    <row r="11" spans="1:10" ht="12.75">
      <c r="A11" s="1151"/>
      <c r="B11" s="1159"/>
      <c r="C11" s="1159"/>
      <c r="D11" s="1153"/>
      <c r="E11" s="1165"/>
      <c r="F11" s="1166"/>
      <c r="G11" s="1165"/>
      <c r="H11" s="1161"/>
      <c r="I11" s="1152"/>
      <c r="J11" s="1153"/>
    </row>
    <row r="12" spans="1:10" ht="12.75">
      <c r="A12" s="1151"/>
      <c r="B12" s="1159"/>
      <c r="C12" s="1159"/>
      <c r="D12" s="1153"/>
      <c r="E12" s="1165"/>
      <c r="F12" s="1166"/>
      <c r="G12" s="1165"/>
      <c r="H12" s="1161"/>
      <c r="I12" s="1152"/>
      <c r="J12" s="1153"/>
    </row>
    <row r="13" spans="1:10" ht="12.75">
      <c r="A13" s="1151"/>
      <c r="B13" s="1159"/>
      <c r="C13" s="1159"/>
      <c r="D13" s="1153"/>
      <c r="E13" s="1165"/>
      <c r="F13" s="1166"/>
      <c r="G13" s="1165"/>
      <c r="H13" s="1161"/>
      <c r="I13" s="1152"/>
      <c r="J13" s="1153"/>
    </row>
    <row r="14" spans="1:10" ht="12.75">
      <c r="A14" s="1151"/>
      <c r="B14" s="1159"/>
      <c r="C14" s="1159"/>
      <c r="D14" s="1153"/>
      <c r="E14" s="1165"/>
      <c r="F14" s="1166"/>
      <c r="G14" s="1165"/>
      <c r="H14" s="1161"/>
      <c r="I14" s="1152"/>
      <c r="J14" s="1153"/>
    </row>
    <row r="15" spans="1:10" ht="12.75">
      <c r="A15" s="1151"/>
      <c r="B15" s="1159"/>
      <c r="C15" s="1159"/>
      <c r="D15" s="1153"/>
      <c r="E15" s="1165"/>
      <c r="F15" s="1166"/>
      <c r="G15" s="1165"/>
      <c r="H15" s="1161"/>
      <c r="I15" s="1152"/>
      <c r="J15" s="1153"/>
    </row>
    <row r="16" spans="1:10" ht="12.75">
      <c r="A16" s="1151"/>
      <c r="B16" s="1159"/>
      <c r="C16" s="1159"/>
      <c r="D16" s="1153"/>
      <c r="E16" s="1165"/>
      <c r="F16" s="1166"/>
      <c r="G16" s="1165"/>
      <c r="H16" s="1161"/>
      <c r="I16" s="1152"/>
      <c r="J16" s="1153"/>
    </row>
    <row r="17" spans="1:10" ht="12.75">
      <c r="A17" s="1151"/>
      <c r="B17" s="1159"/>
      <c r="C17" s="1159"/>
      <c r="D17" s="1153"/>
      <c r="E17" s="1165"/>
      <c r="F17" s="1166"/>
      <c r="G17" s="1165"/>
      <c r="H17" s="1161"/>
      <c r="I17" s="1152"/>
      <c r="J17" s="1153"/>
    </row>
    <row r="18" spans="1:10" ht="12.75">
      <c r="A18" s="1151"/>
      <c r="B18" s="1159"/>
      <c r="C18" s="1159"/>
      <c r="D18" s="1153"/>
      <c r="E18" s="1165"/>
      <c r="F18" s="1166"/>
      <c r="G18" s="1165"/>
      <c r="H18" s="1161"/>
      <c r="I18" s="1152"/>
      <c r="J18" s="1153"/>
    </row>
    <row r="19" spans="1:10" s="1158" customFormat="1" ht="16.5" thickBot="1">
      <c r="A19" s="1363" t="s">
        <v>793</v>
      </c>
      <c r="B19" s="1364"/>
      <c r="C19" s="1364"/>
      <c r="D19" s="1365"/>
      <c r="E19" s="1169">
        <v>0</v>
      </c>
      <c r="F19" s="1170">
        <v>14035</v>
      </c>
      <c r="G19" s="1169">
        <v>14035</v>
      </c>
      <c r="H19" s="1171"/>
      <c r="I19" s="1167"/>
      <c r="J19" s="1168"/>
    </row>
    <row r="20" spans="1:10" ht="12.75">
      <c r="A20" s="17"/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12.75">
      <c r="A21" s="17"/>
      <c r="B21" s="17"/>
      <c r="C21" s="17"/>
      <c r="D21" s="17"/>
      <c r="E21" s="17"/>
      <c r="F21" s="17"/>
      <c r="G21" s="17"/>
      <c r="H21" s="17"/>
      <c r="I21" s="17"/>
      <c r="J21" s="17"/>
    </row>
    <row r="22" spans="1:10" ht="12.75">
      <c r="A22" s="17" t="s">
        <v>795</v>
      </c>
      <c r="B22" s="6"/>
      <c r="C22" s="6"/>
      <c r="D22" s="6"/>
      <c r="E22" s="6"/>
      <c r="F22" s="6"/>
      <c r="G22" s="6"/>
      <c r="H22" s="6" t="s">
        <v>796</v>
      </c>
      <c r="I22" s="17"/>
      <c r="J22" s="35" t="s">
        <v>1929</v>
      </c>
    </row>
    <row r="23" spans="1:10" ht="12.75">
      <c r="A23" s="6"/>
      <c r="B23" s="6"/>
      <c r="C23" s="6"/>
      <c r="D23" s="6"/>
      <c r="E23" s="6"/>
      <c r="F23" s="6"/>
      <c r="G23" s="6"/>
      <c r="H23" s="6"/>
      <c r="I23" s="17"/>
      <c r="J23" s="6"/>
    </row>
    <row r="24" spans="1:10" ht="12.75">
      <c r="A24" s="17"/>
      <c r="B24" s="6"/>
      <c r="C24" s="6"/>
      <c r="D24" s="6"/>
      <c r="E24" s="6"/>
      <c r="F24" s="6"/>
      <c r="G24" s="6"/>
      <c r="H24" s="6"/>
      <c r="I24" s="6"/>
      <c r="J24" s="6"/>
    </row>
  </sheetData>
  <mergeCells count="3">
    <mergeCell ref="A10:D10"/>
    <mergeCell ref="A19:D19"/>
    <mergeCell ref="I10:J1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4" r:id="rId1"/>
  <headerFooter alignWithMargins="0">
    <oddFooter>&amp;C&amp;9&amp;P+89&amp;10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4">
      <selection activeCell="J30" sqref="J30"/>
    </sheetView>
  </sheetViews>
  <sheetFormatPr defaultColWidth="9.00390625" defaultRowHeight="12.75"/>
  <cols>
    <col min="5" max="5" width="14.25390625" style="0" customWidth="1"/>
    <col min="6" max="6" width="12.25390625" style="0" customWidth="1"/>
    <col min="7" max="7" width="12.875" style="0" customWidth="1"/>
    <col min="8" max="8" width="15.625" style="0" customWidth="1"/>
    <col min="9" max="9" width="17.125" style="0" customWidth="1"/>
    <col min="10" max="10" width="30.875" style="0" customWidth="1"/>
  </cols>
  <sheetData>
    <row r="1" ht="17.25" customHeight="1"/>
    <row r="2" spans="1:10" s="24" customFormat="1" ht="18" customHeight="1">
      <c r="A2" s="33" t="s">
        <v>144</v>
      </c>
      <c r="B2" s="33"/>
      <c r="C2" s="33"/>
      <c r="D2" s="33"/>
      <c r="E2" s="33"/>
      <c r="F2" s="33"/>
      <c r="G2" s="33"/>
      <c r="H2" s="33"/>
      <c r="I2" s="33"/>
      <c r="J2" s="71" t="s">
        <v>163</v>
      </c>
    </row>
    <row r="3" spans="1:10" ht="18.75" customHeight="1">
      <c r="A3" s="8"/>
      <c r="B3" s="34"/>
      <c r="C3" s="34"/>
      <c r="D3" s="34"/>
      <c r="E3" s="34"/>
      <c r="F3" s="34"/>
      <c r="G3" s="34"/>
      <c r="H3" s="34"/>
      <c r="I3" s="34"/>
      <c r="J3" s="22"/>
    </row>
    <row r="4" spans="1:10" ht="18.75" customHeight="1">
      <c r="A4" s="9" t="s">
        <v>164</v>
      </c>
      <c r="B4" s="10"/>
      <c r="C4" s="10"/>
      <c r="D4" s="10"/>
      <c r="E4" s="10"/>
      <c r="F4" s="10"/>
      <c r="G4" s="10"/>
      <c r="H4" s="10"/>
      <c r="I4" s="23"/>
      <c r="J4" s="23"/>
    </row>
    <row r="5" spans="1:10" ht="12.75">
      <c r="A5" s="24"/>
      <c r="B5" s="6"/>
      <c r="C5" s="6"/>
      <c r="D5" s="6"/>
      <c r="E5" s="6"/>
      <c r="F5" s="10"/>
      <c r="G5" s="10" t="s">
        <v>135</v>
      </c>
      <c r="H5" s="6"/>
      <c r="I5" s="23"/>
      <c r="J5" s="23"/>
    </row>
    <row r="6" spans="1:10" ht="13.5" thickBot="1">
      <c r="A6" s="24"/>
      <c r="B6" s="6"/>
      <c r="C6" s="6"/>
      <c r="D6" s="6"/>
      <c r="E6" s="6"/>
      <c r="F6" s="10"/>
      <c r="G6" s="10"/>
      <c r="H6" s="6"/>
      <c r="I6" s="23"/>
      <c r="J6" s="23"/>
    </row>
    <row r="7" spans="1:10" ht="18" customHeight="1">
      <c r="A7" s="25" t="s">
        <v>139</v>
      </c>
      <c r="B7" s="26"/>
      <c r="C7" s="26"/>
      <c r="D7" s="12"/>
      <c r="E7" s="27" t="s">
        <v>74</v>
      </c>
      <c r="F7" s="28"/>
      <c r="G7" s="29" t="s">
        <v>132</v>
      </c>
      <c r="H7" s="29" t="s">
        <v>140</v>
      </c>
      <c r="I7" s="30"/>
      <c r="J7" s="31"/>
    </row>
    <row r="8" spans="1:10" ht="18" customHeight="1" thickBot="1">
      <c r="A8" s="20"/>
      <c r="B8" s="21"/>
      <c r="C8" s="21"/>
      <c r="D8" s="32"/>
      <c r="E8" s="14" t="s">
        <v>136</v>
      </c>
      <c r="F8" s="14" t="s">
        <v>137</v>
      </c>
      <c r="G8" s="14" t="s">
        <v>75</v>
      </c>
      <c r="H8" s="14" t="s">
        <v>141</v>
      </c>
      <c r="I8" s="15" t="s">
        <v>142</v>
      </c>
      <c r="J8" s="16"/>
    </row>
    <row r="9" spans="1:10" ht="12.75">
      <c r="A9" s="1339" t="s">
        <v>145</v>
      </c>
      <c r="B9" s="1348"/>
      <c r="C9" s="1348"/>
      <c r="D9" s="1348"/>
      <c r="E9" s="1348"/>
      <c r="F9" s="1348"/>
      <c r="G9" s="1348"/>
      <c r="H9" s="1348"/>
      <c r="I9" s="1348"/>
      <c r="J9" s="1349"/>
    </row>
    <row r="10" spans="1:10" ht="12.75">
      <c r="A10" s="1350"/>
      <c r="B10" s="1351"/>
      <c r="C10" s="1351"/>
      <c r="D10" s="1351"/>
      <c r="E10" s="1351"/>
      <c r="F10" s="1351"/>
      <c r="G10" s="1351"/>
      <c r="H10" s="1351"/>
      <c r="I10" s="1351"/>
      <c r="J10" s="1352"/>
    </row>
    <row r="11" spans="1:10" ht="12.75">
      <c r="A11" s="1350"/>
      <c r="B11" s="1351"/>
      <c r="C11" s="1351"/>
      <c r="D11" s="1351"/>
      <c r="E11" s="1351"/>
      <c r="F11" s="1351"/>
      <c r="G11" s="1351"/>
      <c r="H11" s="1351"/>
      <c r="I11" s="1351"/>
      <c r="J11" s="1352"/>
    </row>
    <row r="12" spans="1:10" ht="12.75">
      <c r="A12" s="1350"/>
      <c r="B12" s="1351"/>
      <c r="C12" s="1351"/>
      <c r="D12" s="1351"/>
      <c r="E12" s="1351"/>
      <c r="F12" s="1351"/>
      <c r="G12" s="1351"/>
      <c r="H12" s="1351"/>
      <c r="I12" s="1351"/>
      <c r="J12" s="1352"/>
    </row>
    <row r="13" spans="1:10" ht="12.75">
      <c r="A13" s="1350"/>
      <c r="B13" s="1351"/>
      <c r="C13" s="1351"/>
      <c r="D13" s="1351"/>
      <c r="E13" s="1351"/>
      <c r="F13" s="1351"/>
      <c r="G13" s="1351"/>
      <c r="H13" s="1351"/>
      <c r="I13" s="1351"/>
      <c r="J13" s="1352"/>
    </row>
    <row r="14" spans="1:10" ht="12.75">
      <c r="A14" s="1350"/>
      <c r="B14" s="1351"/>
      <c r="C14" s="1351"/>
      <c r="D14" s="1351"/>
      <c r="E14" s="1351"/>
      <c r="F14" s="1351"/>
      <c r="G14" s="1351"/>
      <c r="H14" s="1351"/>
      <c r="I14" s="1351"/>
      <c r="J14" s="1352"/>
    </row>
    <row r="15" spans="1:10" ht="12.75">
      <c r="A15" s="1350"/>
      <c r="B15" s="1351"/>
      <c r="C15" s="1351"/>
      <c r="D15" s="1351"/>
      <c r="E15" s="1351"/>
      <c r="F15" s="1351"/>
      <c r="G15" s="1351"/>
      <c r="H15" s="1351"/>
      <c r="I15" s="1351"/>
      <c r="J15" s="1352"/>
    </row>
    <row r="16" spans="1:10" ht="12.75">
      <c r="A16" s="1350"/>
      <c r="B16" s="1351"/>
      <c r="C16" s="1351"/>
      <c r="D16" s="1351"/>
      <c r="E16" s="1351"/>
      <c r="F16" s="1351"/>
      <c r="G16" s="1351"/>
      <c r="H16" s="1351"/>
      <c r="I16" s="1351"/>
      <c r="J16" s="1352"/>
    </row>
    <row r="17" spans="1:10" ht="12.75">
      <c r="A17" s="1350"/>
      <c r="B17" s="1351"/>
      <c r="C17" s="1351"/>
      <c r="D17" s="1351"/>
      <c r="E17" s="1351"/>
      <c r="F17" s="1351"/>
      <c r="G17" s="1351"/>
      <c r="H17" s="1351"/>
      <c r="I17" s="1351"/>
      <c r="J17" s="1352"/>
    </row>
    <row r="18" spans="1:10" ht="12.75">
      <c r="A18" s="1350"/>
      <c r="B18" s="1351"/>
      <c r="C18" s="1351"/>
      <c r="D18" s="1351"/>
      <c r="E18" s="1351"/>
      <c r="F18" s="1351"/>
      <c r="G18" s="1351"/>
      <c r="H18" s="1351"/>
      <c r="I18" s="1351"/>
      <c r="J18" s="1352"/>
    </row>
    <row r="19" spans="1:10" ht="12.75">
      <c r="A19" s="1350"/>
      <c r="B19" s="1351"/>
      <c r="C19" s="1351"/>
      <c r="D19" s="1351"/>
      <c r="E19" s="1351"/>
      <c r="F19" s="1351"/>
      <c r="G19" s="1351"/>
      <c r="H19" s="1351"/>
      <c r="I19" s="1351"/>
      <c r="J19" s="1352"/>
    </row>
    <row r="20" spans="1:10" ht="12.75">
      <c r="A20" s="1350"/>
      <c r="B20" s="1351"/>
      <c r="C20" s="1351"/>
      <c r="D20" s="1351"/>
      <c r="E20" s="1351"/>
      <c r="F20" s="1351"/>
      <c r="G20" s="1351"/>
      <c r="H20" s="1351"/>
      <c r="I20" s="1351"/>
      <c r="J20" s="1352"/>
    </row>
    <row r="21" spans="1:10" ht="12.75">
      <c r="A21" s="1350"/>
      <c r="B21" s="1351"/>
      <c r="C21" s="1351"/>
      <c r="D21" s="1351"/>
      <c r="E21" s="1351"/>
      <c r="F21" s="1351"/>
      <c r="G21" s="1351"/>
      <c r="H21" s="1351"/>
      <c r="I21" s="1351"/>
      <c r="J21" s="1352"/>
    </row>
    <row r="22" spans="1:10" ht="12.75">
      <c r="A22" s="1350"/>
      <c r="B22" s="1351"/>
      <c r="C22" s="1351"/>
      <c r="D22" s="1351"/>
      <c r="E22" s="1351"/>
      <c r="F22" s="1351"/>
      <c r="G22" s="1351"/>
      <c r="H22" s="1351"/>
      <c r="I22" s="1351"/>
      <c r="J22" s="1352"/>
    </row>
    <row r="23" spans="1:10" ht="12.75">
      <c r="A23" s="1350"/>
      <c r="B23" s="1351"/>
      <c r="C23" s="1351"/>
      <c r="D23" s="1351"/>
      <c r="E23" s="1351"/>
      <c r="F23" s="1351"/>
      <c r="G23" s="1351"/>
      <c r="H23" s="1351"/>
      <c r="I23" s="1351"/>
      <c r="J23" s="1352"/>
    </row>
    <row r="24" spans="1:10" ht="12.75">
      <c r="A24" s="1350"/>
      <c r="B24" s="1351"/>
      <c r="C24" s="1351"/>
      <c r="D24" s="1351"/>
      <c r="E24" s="1351"/>
      <c r="F24" s="1351"/>
      <c r="G24" s="1351"/>
      <c r="H24" s="1351"/>
      <c r="I24" s="1351"/>
      <c r="J24" s="1352"/>
    </row>
    <row r="25" spans="1:10" ht="12.75">
      <c r="A25" s="1350"/>
      <c r="B25" s="1351"/>
      <c r="C25" s="1351"/>
      <c r="D25" s="1351"/>
      <c r="E25" s="1351"/>
      <c r="F25" s="1351"/>
      <c r="G25" s="1351"/>
      <c r="H25" s="1351"/>
      <c r="I25" s="1351"/>
      <c r="J25" s="1352"/>
    </row>
    <row r="26" spans="1:10" ht="12.75">
      <c r="A26" s="1350"/>
      <c r="B26" s="1351"/>
      <c r="C26" s="1351"/>
      <c r="D26" s="1351"/>
      <c r="E26" s="1351"/>
      <c r="F26" s="1351"/>
      <c r="G26" s="1351"/>
      <c r="H26" s="1351"/>
      <c r="I26" s="1351"/>
      <c r="J26" s="1352"/>
    </row>
    <row r="27" spans="1:10" ht="13.5" thickBot="1">
      <c r="A27" s="1353"/>
      <c r="B27" s="1354"/>
      <c r="C27" s="1354"/>
      <c r="D27" s="1354"/>
      <c r="E27" s="1354"/>
      <c r="F27" s="1354"/>
      <c r="G27" s="1354"/>
      <c r="H27" s="1354"/>
      <c r="I27" s="1354"/>
      <c r="J27" s="1355"/>
    </row>
    <row r="28" spans="1:10" ht="12.75">
      <c r="A28" s="17"/>
      <c r="B28" s="17"/>
      <c r="C28" s="17"/>
      <c r="D28" s="17"/>
      <c r="E28" s="17"/>
      <c r="F28" s="17"/>
      <c r="G28" s="17"/>
      <c r="H28" s="17"/>
      <c r="I28" s="17"/>
      <c r="J28" s="17"/>
    </row>
    <row r="29" spans="1:10" ht="12.75">
      <c r="A29" s="17"/>
      <c r="B29" s="17"/>
      <c r="C29" s="17"/>
      <c r="D29" s="17"/>
      <c r="E29" s="17"/>
      <c r="F29" s="17"/>
      <c r="G29" s="17"/>
      <c r="H29" s="17"/>
      <c r="I29" s="17"/>
      <c r="J29" s="17"/>
    </row>
    <row r="30" spans="1:10" ht="12.75">
      <c r="A30" s="17" t="s">
        <v>77</v>
      </c>
      <c r="B30" s="6"/>
      <c r="C30" s="6"/>
      <c r="D30" s="6"/>
      <c r="E30" s="6"/>
      <c r="F30" s="6"/>
      <c r="G30" s="6" t="s">
        <v>78</v>
      </c>
      <c r="I30" s="17"/>
      <c r="J30" s="35" t="s">
        <v>1929</v>
      </c>
    </row>
    <row r="31" spans="1:10" ht="12.75">
      <c r="A31" s="6"/>
      <c r="B31" s="6"/>
      <c r="C31" s="6"/>
      <c r="D31" s="6"/>
      <c r="E31" s="6"/>
      <c r="F31" s="6"/>
      <c r="G31" s="6"/>
      <c r="H31" s="6"/>
      <c r="I31" s="17"/>
      <c r="J31" s="6"/>
    </row>
    <row r="32" spans="1:10" ht="12.75">
      <c r="A32" s="17"/>
      <c r="B32" s="6"/>
      <c r="C32" s="6"/>
      <c r="D32" s="6"/>
      <c r="E32" s="6"/>
      <c r="F32" s="6"/>
      <c r="G32" s="6"/>
      <c r="H32" s="6"/>
      <c r="I32" s="6"/>
      <c r="J32" s="6"/>
    </row>
  </sheetData>
  <mergeCells count="1">
    <mergeCell ref="A9:J27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&amp;C&amp;P+90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workbookViewId="0" topLeftCell="A55">
      <selection activeCell="B71" sqref="B71"/>
    </sheetView>
  </sheetViews>
  <sheetFormatPr defaultColWidth="9.00390625" defaultRowHeight="12.75"/>
  <cols>
    <col min="1" max="1" width="15.625" style="0" customWidth="1"/>
    <col min="2" max="2" width="86.625" style="0" customWidth="1"/>
    <col min="3" max="3" width="11.25390625" style="0" customWidth="1"/>
  </cols>
  <sheetData>
    <row r="1" ht="16.5" customHeight="1">
      <c r="B1" s="37" t="s">
        <v>84</v>
      </c>
    </row>
    <row r="2" ht="16.5" customHeight="1"/>
    <row r="3" ht="16.5" customHeight="1">
      <c r="B3" s="179"/>
    </row>
    <row r="4" ht="16.5" customHeight="1"/>
    <row r="5" ht="16.5" customHeight="1">
      <c r="A5" s="2" t="s">
        <v>101</v>
      </c>
    </row>
    <row r="6" spans="1:3" ht="16.5" customHeight="1" thickBot="1">
      <c r="A6" s="2"/>
      <c r="C6" s="36" t="s">
        <v>85</v>
      </c>
    </row>
    <row r="7" spans="1:3" ht="29.25" customHeight="1">
      <c r="A7" s="38" t="s">
        <v>102</v>
      </c>
      <c r="B7" s="52" t="s">
        <v>109</v>
      </c>
      <c r="C7" s="39">
        <v>1</v>
      </c>
    </row>
    <row r="8" spans="1:3" ht="29.25" customHeight="1">
      <c r="A8" s="40" t="s">
        <v>103</v>
      </c>
      <c r="B8" s="53" t="s">
        <v>131</v>
      </c>
      <c r="C8" s="41">
        <v>3</v>
      </c>
    </row>
    <row r="9" spans="1:3" ht="20.25" customHeight="1">
      <c r="A9" s="40" t="s">
        <v>104</v>
      </c>
      <c r="B9" s="54" t="s">
        <v>110</v>
      </c>
      <c r="C9" s="41">
        <v>42</v>
      </c>
    </row>
    <row r="10" spans="1:3" ht="20.25" customHeight="1">
      <c r="A10" s="40" t="s">
        <v>105</v>
      </c>
      <c r="B10" s="55" t="s">
        <v>111</v>
      </c>
      <c r="C10" s="46">
        <v>53</v>
      </c>
    </row>
    <row r="11" spans="1:3" ht="20.25" customHeight="1">
      <c r="A11" s="50" t="s">
        <v>106</v>
      </c>
      <c r="B11" s="55" t="s">
        <v>112</v>
      </c>
      <c r="C11" s="46">
        <v>59</v>
      </c>
    </row>
    <row r="12" spans="1:3" ht="20.25" customHeight="1">
      <c r="A12" s="44" t="s">
        <v>107</v>
      </c>
      <c r="B12" s="55" t="s">
        <v>113</v>
      </c>
      <c r="C12" s="46">
        <v>61</v>
      </c>
    </row>
    <row r="13" spans="1:3" ht="20.25" customHeight="1">
      <c r="A13" s="44" t="s">
        <v>108</v>
      </c>
      <c r="B13" s="55" t="s">
        <v>114</v>
      </c>
      <c r="C13" s="46">
        <v>63</v>
      </c>
    </row>
    <row r="14" spans="1:3" ht="20.25" customHeight="1" thickBot="1">
      <c r="A14" s="51" t="s">
        <v>115</v>
      </c>
      <c r="B14" s="56" t="s">
        <v>116</v>
      </c>
      <c r="C14" s="57">
        <v>65</v>
      </c>
    </row>
    <row r="15" ht="16.5" customHeight="1">
      <c r="C15" s="3"/>
    </row>
    <row r="16" ht="16.5" customHeight="1">
      <c r="C16" s="3"/>
    </row>
    <row r="17" spans="1:3" ht="16.5" customHeight="1">
      <c r="A17" s="2" t="s">
        <v>117</v>
      </c>
      <c r="C17" s="3"/>
    </row>
    <row r="18" spans="1:3" ht="16.5" customHeight="1" thickBot="1">
      <c r="A18" s="2"/>
      <c r="C18" s="3"/>
    </row>
    <row r="19" spans="1:3" ht="20.25" customHeight="1">
      <c r="A19" s="75" t="s">
        <v>86</v>
      </c>
      <c r="B19" s="58" t="s">
        <v>118</v>
      </c>
      <c r="C19" s="39">
        <v>67</v>
      </c>
    </row>
    <row r="20" spans="1:3" ht="20.25" customHeight="1">
      <c r="A20" s="76" t="s">
        <v>87</v>
      </c>
      <c r="B20" s="55" t="s">
        <v>119</v>
      </c>
      <c r="C20" s="46">
        <v>73</v>
      </c>
    </row>
    <row r="21" spans="1:3" ht="20.25" customHeight="1">
      <c r="A21" s="77" t="s">
        <v>88</v>
      </c>
      <c r="B21" s="59" t="s">
        <v>120</v>
      </c>
      <c r="C21" s="47">
        <v>75</v>
      </c>
    </row>
    <row r="22" spans="1:3" ht="20.25" customHeight="1">
      <c r="A22" s="78" t="s">
        <v>89</v>
      </c>
      <c r="B22" s="60" t="s">
        <v>1346</v>
      </c>
      <c r="C22" s="61">
        <v>76</v>
      </c>
    </row>
    <row r="23" spans="1:3" ht="45" customHeight="1">
      <c r="A23" s="79" t="s">
        <v>90</v>
      </c>
      <c r="B23" s="53" t="s">
        <v>122</v>
      </c>
      <c r="C23" s="43">
        <v>79</v>
      </c>
    </row>
    <row r="24" spans="1:3" ht="20.25" customHeight="1">
      <c r="A24" s="44" t="s">
        <v>171</v>
      </c>
      <c r="B24" s="62" t="s">
        <v>143</v>
      </c>
      <c r="C24" s="43">
        <v>80</v>
      </c>
    </row>
    <row r="25" spans="1:3" ht="20.25" customHeight="1">
      <c r="A25" s="44" t="s">
        <v>172</v>
      </c>
      <c r="B25" s="63" t="s">
        <v>146</v>
      </c>
      <c r="C25" s="43">
        <v>81</v>
      </c>
    </row>
    <row r="26" spans="1:9" ht="30" customHeight="1">
      <c r="A26" s="44" t="s">
        <v>173</v>
      </c>
      <c r="B26" s="64" t="s">
        <v>177</v>
      </c>
      <c r="C26" s="43">
        <v>82</v>
      </c>
      <c r="D26" s="5"/>
      <c r="E26" s="5"/>
      <c r="F26" s="5"/>
      <c r="G26" s="5"/>
      <c r="H26" s="5"/>
      <c r="I26" s="5"/>
    </row>
    <row r="27" spans="1:3" ht="20.25" customHeight="1">
      <c r="A27" s="44" t="s">
        <v>174</v>
      </c>
      <c r="B27" s="62" t="s">
        <v>149</v>
      </c>
      <c r="C27" s="43">
        <v>83</v>
      </c>
    </row>
    <row r="28" spans="1:3" ht="30" customHeight="1">
      <c r="A28" s="44" t="s">
        <v>175</v>
      </c>
      <c r="B28" s="64" t="s">
        <v>151</v>
      </c>
      <c r="C28" s="43">
        <v>84</v>
      </c>
    </row>
    <row r="29" spans="1:3" ht="30" customHeight="1">
      <c r="A29" s="44" t="s">
        <v>176</v>
      </c>
      <c r="B29" s="64" t="s">
        <v>153</v>
      </c>
      <c r="C29" s="43">
        <v>85</v>
      </c>
    </row>
    <row r="30" spans="1:3" ht="30" customHeight="1">
      <c r="A30" s="44" t="s">
        <v>178</v>
      </c>
      <c r="B30" s="64" t="s">
        <v>155</v>
      </c>
      <c r="C30" s="43">
        <v>86</v>
      </c>
    </row>
    <row r="31" spans="1:3" ht="30" customHeight="1">
      <c r="A31" s="44" t="s">
        <v>179</v>
      </c>
      <c r="B31" s="64" t="s">
        <v>157</v>
      </c>
      <c r="C31" s="43">
        <v>87</v>
      </c>
    </row>
    <row r="32" spans="1:3" ht="20.25" customHeight="1">
      <c r="A32" s="76" t="s">
        <v>91</v>
      </c>
      <c r="B32" s="55" t="s">
        <v>123</v>
      </c>
      <c r="C32" s="43">
        <v>88</v>
      </c>
    </row>
    <row r="33" spans="1:3" ht="20.25" customHeight="1">
      <c r="A33" s="44" t="s">
        <v>158</v>
      </c>
      <c r="B33" s="55" t="s">
        <v>160</v>
      </c>
      <c r="C33" s="41">
        <v>89</v>
      </c>
    </row>
    <row r="34" spans="1:3" ht="20.25" customHeight="1">
      <c r="A34" s="44" t="s">
        <v>161</v>
      </c>
      <c r="B34" s="55" t="s">
        <v>162</v>
      </c>
      <c r="C34" s="41">
        <v>90</v>
      </c>
    </row>
    <row r="35" spans="1:3" ht="20.25" customHeight="1">
      <c r="A35" s="44" t="s">
        <v>163</v>
      </c>
      <c r="B35" s="55" t="s">
        <v>164</v>
      </c>
      <c r="C35" s="41">
        <v>91</v>
      </c>
    </row>
    <row r="36" spans="1:3" ht="20.25" customHeight="1">
      <c r="A36" s="44" t="s">
        <v>165</v>
      </c>
      <c r="B36" s="55" t="s">
        <v>166</v>
      </c>
      <c r="C36" s="41">
        <v>92</v>
      </c>
    </row>
    <row r="37" spans="1:3" ht="20.25" customHeight="1">
      <c r="A37" s="42" t="s">
        <v>124</v>
      </c>
      <c r="B37" s="54" t="s">
        <v>125</v>
      </c>
      <c r="C37" s="41">
        <v>93</v>
      </c>
    </row>
    <row r="38" spans="1:3" ht="20.25" customHeight="1">
      <c r="A38" s="42" t="s">
        <v>126</v>
      </c>
      <c r="B38" s="54" t="s">
        <v>127</v>
      </c>
      <c r="C38" s="41">
        <v>107</v>
      </c>
    </row>
    <row r="39" spans="1:3" ht="20.25" customHeight="1">
      <c r="A39" s="45" t="s">
        <v>167</v>
      </c>
      <c r="B39" s="55" t="s">
        <v>168</v>
      </c>
      <c r="C39" s="46">
        <v>112</v>
      </c>
    </row>
    <row r="40" spans="1:3" ht="20.25" customHeight="1">
      <c r="A40" s="40" t="s">
        <v>169</v>
      </c>
      <c r="B40" s="55" t="s">
        <v>170</v>
      </c>
      <c r="C40" s="46">
        <v>113</v>
      </c>
    </row>
    <row r="41" spans="1:3" ht="30" customHeight="1">
      <c r="A41" s="40" t="s">
        <v>92</v>
      </c>
      <c r="B41" s="65" t="s">
        <v>128</v>
      </c>
      <c r="C41" s="46">
        <v>114</v>
      </c>
    </row>
    <row r="42" spans="1:3" ht="20.25" customHeight="1" thickBot="1">
      <c r="A42" s="83" t="s">
        <v>93</v>
      </c>
      <c r="B42" s="66" t="s">
        <v>1347</v>
      </c>
      <c r="C42" s="57">
        <v>115</v>
      </c>
    </row>
    <row r="46" ht="12.75">
      <c r="B46" s="84"/>
    </row>
    <row r="52" ht="15.75">
      <c r="A52" s="2" t="s">
        <v>129</v>
      </c>
    </row>
    <row r="53" spans="1:3" ht="16.5" thickBot="1">
      <c r="A53" s="2"/>
      <c r="C53" s="48"/>
    </row>
    <row r="54" spans="1:3" ht="20.25" customHeight="1">
      <c r="A54" s="49" t="s">
        <v>94</v>
      </c>
      <c r="B54" s="58" t="s">
        <v>1345</v>
      </c>
      <c r="C54" s="39">
        <v>116</v>
      </c>
    </row>
    <row r="55" spans="1:3" ht="20.25" customHeight="1">
      <c r="A55" s="44" t="s">
        <v>79</v>
      </c>
      <c r="B55" s="55" t="s">
        <v>67</v>
      </c>
      <c r="C55" s="46">
        <v>117</v>
      </c>
    </row>
    <row r="56" spans="1:3" ht="20.25" customHeight="1">
      <c r="A56" s="77" t="s">
        <v>95</v>
      </c>
      <c r="B56" s="54" t="s">
        <v>1344</v>
      </c>
      <c r="C56" s="47">
        <v>118</v>
      </c>
    </row>
    <row r="57" spans="1:3" ht="28.5" customHeight="1">
      <c r="A57" s="42" t="s">
        <v>180</v>
      </c>
      <c r="B57" s="53" t="s">
        <v>1343</v>
      </c>
      <c r="C57" s="41">
        <v>119</v>
      </c>
    </row>
    <row r="58" spans="1:3" ht="30" customHeight="1">
      <c r="A58" s="42" t="s">
        <v>96</v>
      </c>
      <c r="B58" s="53" t="s">
        <v>68</v>
      </c>
      <c r="C58" s="41">
        <v>120</v>
      </c>
    </row>
    <row r="59" spans="1:3" ht="30" customHeight="1">
      <c r="A59" s="42" t="s">
        <v>191</v>
      </c>
      <c r="B59" s="53" t="s">
        <v>80</v>
      </c>
      <c r="C59" s="41">
        <v>121</v>
      </c>
    </row>
    <row r="60" spans="1:3" ht="20.25" customHeight="1">
      <c r="A60" s="79" t="s">
        <v>192</v>
      </c>
      <c r="B60" s="53" t="s">
        <v>81</v>
      </c>
      <c r="C60" s="41">
        <v>123</v>
      </c>
    </row>
    <row r="61" spans="1:3" ht="20.25" customHeight="1">
      <c r="A61" s="42" t="s">
        <v>97</v>
      </c>
      <c r="B61" s="53" t="s">
        <v>69</v>
      </c>
      <c r="C61" s="41">
        <v>179</v>
      </c>
    </row>
    <row r="62" spans="1:3" ht="27" customHeight="1">
      <c r="A62" s="42" t="s">
        <v>98</v>
      </c>
      <c r="B62" s="53" t="s">
        <v>396</v>
      </c>
      <c r="C62" s="41">
        <v>180</v>
      </c>
    </row>
    <row r="63" spans="1:3" ht="30.75" customHeight="1">
      <c r="A63" s="42" t="s">
        <v>130</v>
      </c>
      <c r="B63" s="53" t="s">
        <v>70</v>
      </c>
      <c r="C63" s="41">
        <v>181</v>
      </c>
    </row>
    <row r="64" spans="1:3" ht="20.25" customHeight="1">
      <c r="A64" s="79" t="s">
        <v>190</v>
      </c>
      <c r="B64" s="67" t="s">
        <v>71</v>
      </c>
      <c r="C64" s="41">
        <v>182</v>
      </c>
    </row>
    <row r="65" spans="1:3" ht="20.25" customHeight="1">
      <c r="A65" s="79" t="s">
        <v>138</v>
      </c>
      <c r="B65" s="53" t="s">
        <v>72</v>
      </c>
      <c r="C65" s="41">
        <v>183</v>
      </c>
    </row>
    <row r="66" spans="1:3" ht="20.25" customHeight="1">
      <c r="A66" s="42" t="s">
        <v>181</v>
      </c>
      <c r="B66" s="53" t="s">
        <v>1341</v>
      </c>
      <c r="C66" s="46">
        <v>184</v>
      </c>
    </row>
    <row r="67" spans="1:3" ht="20.25" customHeight="1">
      <c r="A67" s="42" t="s">
        <v>189</v>
      </c>
      <c r="B67" s="53" t="s">
        <v>1342</v>
      </c>
      <c r="C67" s="41">
        <v>185</v>
      </c>
    </row>
    <row r="68" spans="1:3" ht="20.25" customHeight="1" thickBot="1">
      <c r="A68" s="82" t="s">
        <v>99</v>
      </c>
      <c r="B68" s="56" t="s">
        <v>73</v>
      </c>
      <c r="C68" s="57">
        <v>188</v>
      </c>
    </row>
  </sheetData>
  <printOptions horizontalCentered="1"/>
  <pageMargins left="1.1811023622047245" right="0.7874015748031497" top="1.1811023622047245" bottom="1.1811023622047245" header="0.5118110236220472" footer="0.5118110236220472"/>
  <pageSetup fitToHeight="2" fitToWidth="1" horizontalDpi="300" verticalDpi="300" orientation="portrait" paperSize="9" scale="7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0">
      <selection activeCell="A9" sqref="A9:J27"/>
    </sheetView>
  </sheetViews>
  <sheetFormatPr defaultColWidth="9.00390625" defaultRowHeight="12.75"/>
  <cols>
    <col min="5" max="5" width="14.25390625" style="0" customWidth="1"/>
    <col min="6" max="6" width="12.25390625" style="0" customWidth="1"/>
    <col min="7" max="7" width="12.875" style="0" customWidth="1"/>
    <col min="8" max="8" width="15.625" style="0" customWidth="1"/>
    <col min="9" max="9" width="17.125" style="0" customWidth="1"/>
    <col min="10" max="10" width="30.875" style="0" customWidth="1"/>
  </cols>
  <sheetData>
    <row r="1" ht="15.75" customHeight="1"/>
    <row r="2" spans="1:10" s="24" customFormat="1" ht="18.75" customHeight="1">
      <c r="A2" s="33" t="s">
        <v>144</v>
      </c>
      <c r="J2" s="71" t="s">
        <v>165</v>
      </c>
    </row>
    <row r="3" spans="2:10" ht="12.75">
      <c r="B3" s="34"/>
      <c r="C3" s="34"/>
      <c r="D3" s="34"/>
      <c r="E3" s="34"/>
      <c r="F3" s="34"/>
      <c r="G3" s="34"/>
      <c r="H3" s="34"/>
      <c r="I3" s="34"/>
      <c r="J3" s="22"/>
    </row>
    <row r="4" spans="1:10" ht="18" customHeight="1">
      <c r="A4" s="9" t="s">
        <v>166</v>
      </c>
      <c r="B4" s="10"/>
      <c r="C4" s="10"/>
      <c r="D4" s="10"/>
      <c r="E4" s="10"/>
      <c r="F4" s="10"/>
      <c r="G4" s="10"/>
      <c r="H4" s="10"/>
      <c r="I4" s="23"/>
      <c r="J4" s="23"/>
    </row>
    <row r="5" spans="1:10" ht="12.75" customHeight="1">
      <c r="A5" s="24"/>
      <c r="B5" s="6"/>
      <c r="C5" s="6"/>
      <c r="D5" s="6"/>
      <c r="E5" s="6"/>
      <c r="G5" s="10" t="s">
        <v>135</v>
      </c>
      <c r="H5" s="6"/>
      <c r="I5" s="23"/>
      <c r="J5" s="23"/>
    </row>
    <row r="6" spans="1:10" ht="12.75" customHeight="1" thickBot="1">
      <c r="A6" s="24"/>
      <c r="B6" s="6"/>
      <c r="C6" s="6"/>
      <c r="D6" s="6"/>
      <c r="E6" s="6"/>
      <c r="G6" s="10"/>
      <c r="H6" s="6"/>
      <c r="I6" s="23"/>
      <c r="J6" s="23"/>
    </row>
    <row r="7" spans="1:10" ht="15" customHeight="1">
      <c r="A7" s="25" t="s">
        <v>139</v>
      </c>
      <c r="B7" s="26"/>
      <c r="C7" s="26"/>
      <c r="D7" s="12"/>
      <c r="E7" s="27" t="s">
        <v>74</v>
      </c>
      <c r="F7" s="28"/>
      <c r="G7" s="29" t="s">
        <v>132</v>
      </c>
      <c r="H7" s="29" t="s">
        <v>140</v>
      </c>
      <c r="I7" s="30"/>
      <c r="J7" s="31"/>
    </row>
    <row r="8" spans="1:10" ht="15" customHeight="1" thickBot="1">
      <c r="A8" s="20"/>
      <c r="B8" s="21"/>
      <c r="C8" s="21"/>
      <c r="D8" s="32"/>
      <c r="E8" s="14" t="s">
        <v>136</v>
      </c>
      <c r="F8" s="14" t="s">
        <v>137</v>
      </c>
      <c r="G8" s="14" t="s">
        <v>75</v>
      </c>
      <c r="H8" s="14" t="s">
        <v>141</v>
      </c>
      <c r="I8" s="15" t="s">
        <v>142</v>
      </c>
      <c r="J8" s="16"/>
    </row>
    <row r="9" spans="1:10" ht="12.75">
      <c r="A9" s="1339" t="s">
        <v>145</v>
      </c>
      <c r="B9" s="1348"/>
      <c r="C9" s="1348"/>
      <c r="D9" s="1348"/>
      <c r="E9" s="1348"/>
      <c r="F9" s="1348"/>
      <c r="G9" s="1348"/>
      <c r="H9" s="1348"/>
      <c r="I9" s="1348"/>
      <c r="J9" s="1349"/>
    </row>
    <row r="10" spans="1:10" ht="12.75">
      <c r="A10" s="1350"/>
      <c r="B10" s="1351"/>
      <c r="C10" s="1351"/>
      <c r="D10" s="1351"/>
      <c r="E10" s="1351"/>
      <c r="F10" s="1351"/>
      <c r="G10" s="1351"/>
      <c r="H10" s="1351"/>
      <c r="I10" s="1351"/>
      <c r="J10" s="1352"/>
    </row>
    <row r="11" spans="1:10" ht="12.75">
      <c r="A11" s="1350"/>
      <c r="B11" s="1351"/>
      <c r="C11" s="1351"/>
      <c r="D11" s="1351"/>
      <c r="E11" s="1351"/>
      <c r="F11" s="1351"/>
      <c r="G11" s="1351"/>
      <c r="H11" s="1351"/>
      <c r="I11" s="1351"/>
      <c r="J11" s="1352"/>
    </row>
    <row r="12" spans="1:10" ht="12.75">
      <c r="A12" s="1350"/>
      <c r="B12" s="1351"/>
      <c r="C12" s="1351"/>
      <c r="D12" s="1351"/>
      <c r="E12" s="1351"/>
      <c r="F12" s="1351"/>
      <c r="G12" s="1351"/>
      <c r="H12" s="1351"/>
      <c r="I12" s="1351"/>
      <c r="J12" s="1352"/>
    </row>
    <row r="13" spans="1:10" ht="12.75">
      <c r="A13" s="1350"/>
      <c r="B13" s="1351"/>
      <c r="C13" s="1351"/>
      <c r="D13" s="1351"/>
      <c r="E13" s="1351"/>
      <c r="F13" s="1351"/>
      <c r="G13" s="1351"/>
      <c r="H13" s="1351"/>
      <c r="I13" s="1351"/>
      <c r="J13" s="1352"/>
    </row>
    <row r="14" spans="1:10" ht="12.75">
      <c r="A14" s="1350"/>
      <c r="B14" s="1351"/>
      <c r="C14" s="1351"/>
      <c r="D14" s="1351"/>
      <c r="E14" s="1351"/>
      <c r="F14" s="1351"/>
      <c r="G14" s="1351"/>
      <c r="H14" s="1351"/>
      <c r="I14" s="1351"/>
      <c r="J14" s="1352"/>
    </row>
    <row r="15" spans="1:10" ht="12.75">
      <c r="A15" s="1350"/>
      <c r="B15" s="1351"/>
      <c r="C15" s="1351"/>
      <c r="D15" s="1351"/>
      <c r="E15" s="1351"/>
      <c r="F15" s="1351"/>
      <c r="G15" s="1351"/>
      <c r="H15" s="1351"/>
      <c r="I15" s="1351"/>
      <c r="J15" s="1352"/>
    </row>
    <row r="16" spans="1:10" ht="12.75">
      <c r="A16" s="1350"/>
      <c r="B16" s="1351"/>
      <c r="C16" s="1351"/>
      <c r="D16" s="1351"/>
      <c r="E16" s="1351"/>
      <c r="F16" s="1351"/>
      <c r="G16" s="1351"/>
      <c r="H16" s="1351"/>
      <c r="I16" s="1351"/>
      <c r="J16" s="1352"/>
    </row>
    <row r="17" spans="1:10" ht="12.75">
      <c r="A17" s="1350"/>
      <c r="B17" s="1351"/>
      <c r="C17" s="1351"/>
      <c r="D17" s="1351"/>
      <c r="E17" s="1351"/>
      <c r="F17" s="1351"/>
      <c r="G17" s="1351"/>
      <c r="H17" s="1351"/>
      <c r="I17" s="1351"/>
      <c r="J17" s="1352"/>
    </row>
    <row r="18" spans="1:10" ht="12.75">
      <c r="A18" s="1350"/>
      <c r="B18" s="1351"/>
      <c r="C18" s="1351"/>
      <c r="D18" s="1351"/>
      <c r="E18" s="1351"/>
      <c r="F18" s="1351"/>
      <c r="G18" s="1351"/>
      <c r="H18" s="1351"/>
      <c r="I18" s="1351"/>
      <c r="J18" s="1352"/>
    </row>
    <row r="19" spans="1:10" ht="12.75">
      <c r="A19" s="1350"/>
      <c r="B19" s="1351"/>
      <c r="C19" s="1351"/>
      <c r="D19" s="1351"/>
      <c r="E19" s="1351"/>
      <c r="F19" s="1351"/>
      <c r="G19" s="1351"/>
      <c r="H19" s="1351"/>
      <c r="I19" s="1351"/>
      <c r="J19" s="1352"/>
    </row>
    <row r="20" spans="1:10" ht="12.75">
      <c r="A20" s="1350"/>
      <c r="B20" s="1351"/>
      <c r="C20" s="1351"/>
      <c r="D20" s="1351"/>
      <c r="E20" s="1351"/>
      <c r="F20" s="1351"/>
      <c r="G20" s="1351"/>
      <c r="H20" s="1351"/>
      <c r="I20" s="1351"/>
      <c r="J20" s="1352"/>
    </row>
    <row r="21" spans="1:10" ht="12.75">
      <c r="A21" s="1350"/>
      <c r="B21" s="1351"/>
      <c r="C21" s="1351"/>
      <c r="D21" s="1351"/>
      <c r="E21" s="1351"/>
      <c r="F21" s="1351"/>
      <c r="G21" s="1351"/>
      <c r="H21" s="1351"/>
      <c r="I21" s="1351"/>
      <c r="J21" s="1352"/>
    </row>
    <row r="22" spans="1:10" ht="12.75">
      <c r="A22" s="1350"/>
      <c r="B22" s="1351"/>
      <c r="C22" s="1351"/>
      <c r="D22" s="1351"/>
      <c r="E22" s="1351"/>
      <c r="F22" s="1351"/>
      <c r="G22" s="1351"/>
      <c r="H22" s="1351"/>
      <c r="I22" s="1351"/>
      <c r="J22" s="1352"/>
    </row>
    <row r="23" spans="1:10" ht="12.75">
      <c r="A23" s="1350"/>
      <c r="B23" s="1351"/>
      <c r="C23" s="1351"/>
      <c r="D23" s="1351"/>
      <c r="E23" s="1351"/>
      <c r="F23" s="1351"/>
      <c r="G23" s="1351"/>
      <c r="H23" s="1351"/>
      <c r="I23" s="1351"/>
      <c r="J23" s="1352"/>
    </row>
    <row r="24" spans="1:10" ht="12.75">
      <c r="A24" s="1350"/>
      <c r="B24" s="1351"/>
      <c r="C24" s="1351"/>
      <c r="D24" s="1351"/>
      <c r="E24" s="1351"/>
      <c r="F24" s="1351"/>
      <c r="G24" s="1351"/>
      <c r="H24" s="1351"/>
      <c r="I24" s="1351"/>
      <c r="J24" s="1352"/>
    </row>
    <row r="25" spans="1:10" ht="12.75">
      <c r="A25" s="1350"/>
      <c r="B25" s="1351"/>
      <c r="C25" s="1351"/>
      <c r="D25" s="1351"/>
      <c r="E25" s="1351"/>
      <c r="F25" s="1351"/>
      <c r="G25" s="1351"/>
      <c r="H25" s="1351"/>
      <c r="I25" s="1351"/>
      <c r="J25" s="1352"/>
    </row>
    <row r="26" spans="1:10" ht="12.75">
      <c r="A26" s="1350"/>
      <c r="B26" s="1351"/>
      <c r="C26" s="1351"/>
      <c r="D26" s="1351"/>
      <c r="E26" s="1351"/>
      <c r="F26" s="1351"/>
      <c r="G26" s="1351"/>
      <c r="H26" s="1351"/>
      <c r="I26" s="1351"/>
      <c r="J26" s="1352"/>
    </row>
    <row r="27" spans="1:10" ht="13.5" thickBot="1">
      <c r="A27" s="1353"/>
      <c r="B27" s="1354"/>
      <c r="C27" s="1354"/>
      <c r="D27" s="1354"/>
      <c r="E27" s="1354"/>
      <c r="F27" s="1354"/>
      <c r="G27" s="1354"/>
      <c r="H27" s="1354"/>
      <c r="I27" s="1354"/>
      <c r="J27" s="1355"/>
    </row>
    <row r="28" spans="1:10" ht="12.75">
      <c r="A28" s="17"/>
      <c r="B28" s="17"/>
      <c r="C28" s="17"/>
      <c r="D28" s="17"/>
      <c r="E28" s="17"/>
      <c r="F28" s="17"/>
      <c r="G28" s="17"/>
      <c r="H28" s="17"/>
      <c r="I28" s="17"/>
      <c r="J28" s="17"/>
    </row>
    <row r="29" spans="1:10" ht="12.75">
      <c r="A29" s="17"/>
      <c r="B29" s="17"/>
      <c r="C29" s="17"/>
      <c r="D29" s="17"/>
      <c r="E29" s="17"/>
      <c r="F29" s="17"/>
      <c r="G29" s="17"/>
      <c r="H29" s="17"/>
      <c r="I29" s="17"/>
      <c r="J29" s="17"/>
    </row>
    <row r="30" spans="1:10" ht="12.75">
      <c r="A30" s="17" t="s">
        <v>77</v>
      </c>
      <c r="B30" s="6"/>
      <c r="C30" s="6"/>
      <c r="D30" s="6"/>
      <c r="E30" s="6"/>
      <c r="F30" s="6"/>
      <c r="G30" s="6" t="s">
        <v>78</v>
      </c>
      <c r="I30" s="17"/>
      <c r="J30" s="35" t="s">
        <v>1929</v>
      </c>
    </row>
    <row r="31" spans="1:10" ht="12.75">
      <c r="A31" s="6"/>
      <c r="B31" s="6"/>
      <c r="C31" s="6"/>
      <c r="D31" s="6"/>
      <c r="E31" s="6"/>
      <c r="F31" s="6"/>
      <c r="G31" s="6"/>
      <c r="H31" s="6"/>
      <c r="I31" s="17"/>
      <c r="J31" s="6"/>
    </row>
    <row r="32" spans="1:10" ht="12.75">
      <c r="A32" s="17"/>
      <c r="B32" s="6"/>
      <c r="C32" s="6"/>
      <c r="D32" s="6"/>
      <c r="E32" s="6"/>
      <c r="F32" s="6"/>
      <c r="G32" s="6"/>
      <c r="H32" s="6"/>
      <c r="I32" s="6"/>
      <c r="J32" s="6"/>
    </row>
  </sheetData>
  <mergeCells count="1">
    <mergeCell ref="A9:J27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&amp;C&amp;P+91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45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52.00390625" style="713" customWidth="1"/>
    <col min="2" max="2" width="14.75390625" style="713" customWidth="1"/>
    <col min="3" max="4" width="16.75390625" style="713" customWidth="1"/>
    <col min="5" max="5" width="23.625" style="720" customWidth="1"/>
    <col min="6" max="6" width="63.875" style="799" customWidth="1"/>
    <col min="7" max="7" width="13.25390625" style="713" bestFit="1" customWidth="1"/>
    <col min="8" max="16384" width="9.125" style="713" customWidth="1"/>
  </cols>
  <sheetData>
    <row r="1" spans="1:7" s="710" customFormat="1" ht="20.25">
      <c r="A1" s="1078" t="s">
        <v>144</v>
      </c>
      <c r="E1" s="711"/>
      <c r="F1" s="712"/>
      <c r="G1" s="713"/>
    </row>
    <row r="2" spans="2:7" s="714" customFormat="1" ht="15">
      <c r="B2" s="715"/>
      <c r="C2" s="715"/>
      <c r="D2" s="715"/>
      <c r="E2" s="716"/>
      <c r="F2" s="717"/>
      <c r="G2" s="713"/>
    </row>
    <row r="3" spans="2:7" s="714" customFormat="1" ht="15">
      <c r="B3" s="715"/>
      <c r="C3" s="715"/>
      <c r="D3" s="715"/>
      <c r="E3" s="716"/>
      <c r="F3" s="717"/>
      <c r="G3" s="713"/>
    </row>
    <row r="4" spans="1:6" s="1079" customFormat="1" ht="23.25">
      <c r="A4" s="1368" t="s">
        <v>125</v>
      </c>
      <c r="B4" s="1368"/>
      <c r="C4" s="1368"/>
      <c r="D4" s="1368"/>
      <c r="E4" s="1368"/>
      <c r="F4" s="1368"/>
    </row>
    <row r="5" spans="1:7" s="714" customFormat="1" ht="16.5">
      <c r="A5" s="1369" t="s">
        <v>135</v>
      </c>
      <c r="B5" s="1369"/>
      <c r="C5" s="1369"/>
      <c r="D5" s="1369"/>
      <c r="E5" s="1369"/>
      <c r="F5" s="1369"/>
      <c r="G5" s="713"/>
    </row>
    <row r="6" spans="1:6" ht="18.75" customHeight="1" thickBot="1">
      <c r="A6" s="718"/>
      <c r="D6" s="719"/>
      <c r="F6" s="721"/>
    </row>
    <row r="7" spans="1:6" s="1082" customFormat="1" ht="30.75" customHeight="1">
      <c r="A7" s="1371" t="s">
        <v>139</v>
      </c>
      <c r="B7" s="1373" t="s">
        <v>74</v>
      </c>
      <c r="C7" s="1374"/>
      <c r="D7" s="1080" t="s">
        <v>132</v>
      </c>
      <c r="E7" s="1080" t="s">
        <v>140</v>
      </c>
      <c r="F7" s="1081" t="s">
        <v>142</v>
      </c>
    </row>
    <row r="8" spans="1:6" s="1082" customFormat="1" ht="30.75" customHeight="1" thickBot="1">
      <c r="A8" s="1372"/>
      <c r="B8" s="1084" t="s">
        <v>136</v>
      </c>
      <c r="C8" s="1084" t="s">
        <v>137</v>
      </c>
      <c r="D8" s="1084" t="s">
        <v>75</v>
      </c>
      <c r="E8" s="1083" t="s">
        <v>141</v>
      </c>
      <c r="F8" s="1085"/>
    </row>
    <row r="9" spans="1:10" ht="16.5" customHeight="1">
      <c r="A9" s="722"/>
      <c r="B9" s="723"/>
      <c r="C9" s="724"/>
      <c r="D9" s="724"/>
      <c r="E9" s="725"/>
      <c r="F9" s="726"/>
      <c r="G9" s="727"/>
      <c r="H9" s="728"/>
      <c r="I9" s="728"/>
      <c r="J9" s="728"/>
    </row>
    <row r="10" spans="1:10" s="736" customFormat="1" ht="16.5" customHeight="1">
      <c r="A10" s="729" t="s">
        <v>684</v>
      </c>
      <c r="B10" s="730"/>
      <c r="C10" s="731">
        <v>2598</v>
      </c>
      <c r="D10" s="731">
        <v>2598</v>
      </c>
      <c r="E10" s="732" t="s">
        <v>685</v>
      </c>
      <c r="F10" s="733" t="s">
        <v>686</v>
      </c>
      <c r="G10" s="734"/>
      <c r="H10" s="735"/>
      <c r="I10" s="735"/>
      <c r="J10" s="735"/>
    </row>
    <row r="11" spans="1:10" s="736" customFormat="1" ht="16.5" customHeight="1">
      <c r="A11" s="729" t="s">
        <v>687</v>
      </c>
      <c r="B11" s="730"/>
      <c r="C11" s="731">
        <v>400</v>
      </c>
      <c r="D11" s="731">
        <v>400</v>
      </c>
      <c r="E11" s="732" t="s">
        <v>685</v>
      </c>
      <c r="F11" s="733" t="s">
        <v>686</v>
      </c>
      <c r="G11" s="734"/>
      <c r="H11" s="735"/>
      <c r="I11" s="735"/>
      <c r="J11" s="735"/>
    </row>
    <row r="12" spans="1:10" s="736" customFormat="1" ht="16.5" customHeight="1">
      <c r="A12" s="729" t="s">
        <v>688</v>
      </c>
      <c r="B12" s="730"/>
      <c r="C12" s="731">
        <v>28.8</v>
      </c>
      <c r="D12" s="731">
        <v>28.8</v>
      </c>
      <c r="E12" s="732" t="s">
        <v>685</v>
      </c>
      <c r="F12" s="733" t="s">
        <v>686</v>
      </c>
      <c r="G12" s="734"/>
      <c r="H12" s="735"/>
      <c r="I12" s="735"/>
      <c r="J12" s="735"/>
    </row>
    <row r="13" spans="1:10" s="736" customFormat="1" ht="16.5" customHeight="1">
      <c r="A13" s="729" t="s">
        <v>689</v>
      </c>
      <c r="B13" s="730"/>
      <c r="C13" s="731">
        <v>249.6</v>
      </c>
      <c r="D13" s="731">
        <v>249.6</v>
      </c>
      <c r="E13" s="732" t="s">
        <v>685</v>
      </c>
      <c r="F13" s="733" t="s">
        <v>686</v>
      </c>
      <c r="G13" s="734"/>
      <c r="H13" s="735"/>
      <c r="I13" s="735"/>
      <c r="J13" s="735"/>
    </row>
    <row r="14" spans="1:10" s="736" customFormat="1" ht="16.5" customHeight="1">
      <c r="A14" s="729" t="s">
        <v>690</v>
      </c>
      <c r="B14" s="730"/>
      <c r="C14" s="731">
        <v>254.34</v>
      </c>
      <c r="D14" s="731">
        <v>254.34</v>
      </c>
      <c r="E14" s="732" t="s">
        <v>685</v>
      </c>
      <c r="F14" s="733" t="s">
        <v>686</v>
      </c>
      <c r="G14" s="734"/>
      <c r="H14" s="735"/>
      <c r="I14" s="735"/>
      <c r="J14" s="735"/>
    </row>
    <row r="15" spans="1:10" s="736" customFormat="1" ht="16.5" customHeight="1">
      <c r="A15" s="729" t="s">
        <v>691</v>
      </c>
      <c r="B15" s="730"/>
      <c r="C15" s="731">
        <v>400</v>
      </c>
      <c r="D15" s="731">
        <v>400</v>
      </c>
      <c r="E15" s="732" t="s">
        <v>685</v>
      </c>
      <c r="F15" s="733" t="s">
        <v>686</v>
      </c>
      <c r="G15" s="734"/>
      <c r="H15" s="735"/>
      <c r="I15" s="735"/>
      <c r="J15" s="735"/>
    </row>
    <row r="16" spans="1:10" s="736" customFormat="1" ht="16.5" customHeight="1">
      <c r="A16" s="729" t="s">
        <v>692</v>
      </c>
      <c r="B16" s="730"/>
      <c r="C16" s="731">
        <v>108</v>
      </c>
      <c r="D16" s="731">
        <v>108</v>
      </c>
      <c r="E16" s="732" t="s">
        <v>685</v>
      </c>
      <c r="F16" s="733" t="s">
        <v>686</v>
      </c>
      <c r="G16" s="734"/>
      <c r="H16" s="735"/>
      <c r="I16" s="735"/>
      <c r="J16" s="735"/>
    </row>
    <row r="17" spans="1:10" s="736" customFormat="1" ht="16.5" customHeight="1">
      <c r="A17" s="729" t="s">
        <v>693</v>
      </c>
      <c r="B17" s="730"/>
      <c r="C17" s="731">
        <v>28</v>
      </c>
      <c r="D17" s="731">
        <v>28</v>
      </c>
      <c r="E17" s="732" t="s">
        <v>685</v>
      </c>
      <c r="F17" s="733" t="s">
        <v>686</v>
      </c>
      <c r="G17" s="734"/>
      <c r="H17" s="735"/>
      <c r="I17" s="735"/>
      <c r="J17" s="735"/>
    </row>
    <row r="18" spans="1:10" s="736" customFormat="1" ht="16.5" customHeight="1">
      <c r="A18" s="729" t="s">
        <v>694</v>
      </c>
      <c r="B18" s="730"/>
      <c r="C18" s="731">
        <v>66</v>
      </c>
      <c r="D18" s="731">
        <v>66</v>
      </c>
      <c r="E18" s="732" t="s">
        <v>685</v>
      </c>
      <c r="F18" s="733" t="s">
        <v>686</v>
      </c>
      <c r="G18" s="734"/>
      <c r="H18" s="735"/>
      <c r="I18" s="735"/>
      <c r="J18" s="735"/>
    </row>
    <row r="19" spans="1:10" s="736" customFormat="1" ht="16.5" customHeight="1">
      <c r="A19" s="729" t="s">
        <v>695</v>
      </c>
      <c r="B19" s="730"/>
      <c r="C19" s="731">
        <v>96</v>
      </c>
      <c r="D19" s="731">
        <v>96</v>
      </c>
      <c r="E19" s="732" t="s">
        <v>685</v>
      </c>
      <c r="F19" s="733" t="s">
        <v>686</v>
      </c>
      <c r="G19" s="734"/>
      <c r="H19" s="735"/>
      <c r="I19" s="735"/>
      <c r="J19" s="735"/>
    </row>
    <row r="20" spans="1:10" s="736" customFormat="1" ht="16.5" customHeight="1">
      <c r="A20" s="729" t="s">
        <v>696</v>
      </c>
      <c r="B20" s="730"/>
      <c r="C20" s="731">
        <v>60</v>
      </c>
      <c r="D20" s="731">
        <v>60</v>
      </c>
      <c r="E20" s="732" t="s">
        <v>685</v>
      </c>
      <c r="F20" s="733" t="s">
        <v>686</v>
      </c>
      <c r="G20" s="734"/>
      <c r="H20" s="735"/>
      <c r="I20" s="735"/>
      <c r="J20" s="735"/>
    </row>
    <row r="21" spans="1:10" s="736" customFormat="1" ht="16.5" customHeight="1">
      <c r="A21" s="729" t="s">
        <v>697</v>
      </c>
      <c r="B21" s="730"/>
      <c r="C21" s="731">
        <v>60</v>
      </c>
      <c r="D21" s="731">
        <v>60</v>
      </c>
      <c r="E21" s="732" t="s">
        <v>685</v>
      </c>
      <c r="F21" s="733" t="s">
        <v>686</v>
      </c>
      <c r="G21" s="734"/>
      <c r="H21" s="735"/>
      <c r="I21" s="735"/>
      <c r="J21" s="735"/>
    </row>
    <row r="22" spans="1:10" s="736" customFormat="1" ht="16.5" customHeight="1">
      <c r="A22" s="729" t="s">
        <v>698</v>
      </c>
      <c r="B22" s="730"/>
      <c r="C22" s="731">
        <v>97.74</v>
      </c>
      <c r="D22" s="731">
        <v>97.74</v>
      </c>
      <c r="E22" s="732" t="s">
        <v>685</v>
      </c>
      <c r="F22" s="733" t="s">
        <v>686</v>
      </c>
      <c r="G22" s="734"/>
      <c r="H22" s="735"/>
      <c r="I22" s="735"/>
      <c r="J22" s="735"/>
    </row>
    <row r="23" spans="1:10" s="737" customFormat="1" ht="16.5" customHeight="1">
      <c r="A23" s="729" t="s">
        <v>699</v>
      </c>
      <c r="B23" s="730"/>
      <c r="C23" s="731">
        <v>63.552</v>
      </c>
      <c r="D23" s="731">
        <v>63.552</v>
      </c>
      <c r="E23" s="732" t="s">
        <v>685</v>
      </c>
      <c r="F23" s="733" t="s">
        <v>686</v>
      </c>
      <c r="G23" s="734"/>
      <c r="H23" s="735"/>
      <c r="I23" s="735"/>
      <c r="J23" s="735"/>
    </row>
    <row r="24" spans="1:10" s="741" customFormat="1" ht="16.5" customHeight="1">
      <c r="A24" s="729" t="s">
        <v>700</v>
      </c>
      <c r="B24" s="738"/>
      <c r="C24" s="731">
        <v>63</v>
      </c>
      <c r="D24" s="731">
        <v>63</v>
      </c>
      <c r="E24" s="732" t="s">
        <v>685</v>
      </c>
      <c r="F24" s="733" t="s">
        <v>686</v>
      </c>
      <c r="G24" s="739"/>
      <c r="H24" s="740"/>
      <c r="I24" s="740"/>
      <c r="J24" s="740"/>
    </row>
    <row r="25" spans="1:10" s="741" customFormat="1" ht="16.5" customHeight="1">
      <c r="A25" s="729" t="s">
        <v>701</v>
      </c>
      <c r="B25" s="738"/>
      <c r="C25" s="731">
        <v>784</v>
      </c>
      <c r="D25" s="731">
        <v>784</v>
      </c>
      <c r="E25" s="732" t="s">
        <v>685</v>
      </c>
      <c r="F25" s="733" t="s">
        <v>686</v>
      </c>
      <c r="G25" s="739"/>
      <c r="H25" s="740"/>
      <c r="I25" s="740"/>
      <c r="J25" s="740"/>
    </row>
    <row r="26" spans="1:10" s="737" customFormat="1" ht="16.5" customHeight="1">
      <c r="A26" s="729" t="s">
        <v>702</v>
      </c>
      <c r="B26" s="742"/>
      <c r="C26" s="731">
        <v>1000</v>
      </c>
      <c r="D26" s="731">
        <v>1000</v>
      </c>
      <c r="E26" s="732" t="s">
        <v>685</v>
      </c>
      <c r="F26" s="733" t="s">
        <v>686</v>
      </c>
      <c r="G26" s="734"/>
      <c r="H26" s="735"/>
      <c r="I26" s="735"/>
      <c r="J26" s="735"/>
    </row>
    <row r="27" spans="1:10" s="737" customFormat="1" ht="16.5" customHeight="1">
      <c r="A27" s="729" t="s">
        <v>703</v>
      </c>
      <c r="B27" s="730"/>
      <c r="C27" s="731">
        <v>400</v>
      </c>
      <c r="D27" s="731">
        <v>400</v>
      </c>
      <c r="E27" s="732" t="s">
        <v>685</v>
      </c>
      <c r="F27" s="733" t="s">
        <v>686</v>
      </c>
      <c r="G27" s="734"/>
      <c r="H27" s="735"/>
      <c r="I27" s="735"/>
      <c r="J27" s="735"/>
    </row>
    <row r="28" spans="1:10" s="736" customFormat="1" ht="16.5" customHeight="1">
      <c r="A28" s="729" t="s">
        <v>704</v>
      </c>
      <c r="B28" s="730"/>
      <c r="C28" s="731">
        <v>400</v>
      </c>
      <c r="D28" s="731">
        <v>400</v>
      </c>
      <c r="E28" s="732" t="s">
        <v>685</v>
      </c>
      <c r="F28" s="733" t="s">
        <v>686</v>
      </c>
      <c r="G28" s="734"/>
      <c r="H28" s="735"/>
      <c r="I28" s="735"/>
      <c r="J28" s="735"/>
    </row>
    <row r="29" spans="1:10" s="736" customFormat="1" ht="16.5" customHeight="1">
      <c r="A29" s="729" t="s">
        <v>705</v>
      </c>
      <c r="B29" s="742"/>
      <c r="C29" s="731">
        <v>600</v>
      </c>
      <c r="D29" s="731">
        <v>600</v>
      </c>
      <c r="E29" s="732" t="s">
        <v>685</v>
      </c>
      <c r="F29" s="733" t="s">
        <v>686</v>
      </c>
      <c r="G29" s="734"/>
      <c r="H29" s="735"/>
      <c r="I29" s="735"/>
      <c r="J29" s="735"/>
    </row>
    <row r="30" spans="1:10" s="736" customFormat="1" ht="16.5" customHeight="1">
      <c r="A30" s="729" t="s">
        <v>706</v>
      </c>
      <c r="B30" s="742"/>
      <c r="C30" s="731">
        <v>700</v>
      </c>
      <c r="D30" s="731">
        <v>700</v>
      </c>
      <c r="E30" s="732" t="s">
        <v>685</v>
      </c>
      <c r="F30" s="733" t="s">
        <v>686</v>
      </c>
      <c r="G30" s="734"/>
      <c r="H30" s="735"/>
      <c r="I30" s="735"/>
      <c r="J30" s="735"/>
    </row>
    <row r="31" spans="1:10" s="737" customFormat="1" ht="16.5" customHeight="1">
      <c r="A31" s="729" t="s">
        <v>707</v>
      </c>
      <c r="B31" s="742"/>
      <c r="C31" s="731">
        <v>355.31</v>
      </c>
      <c r="D31" s="731">
        <v>355.31</v>
      </c>
      <c r="E31" s="732" t="s">
        <v>685</v>
      </c>
      <c r="F31" s="733" t="s">
        <v>686</v>
      </c>
      <c r="G31" s="734"/>
      <c r="H31" s="735"/>
      <c r="I31" s="735"/>
      <c r="J31" s="735"/>
    </row>
    <row r="32" spans="1:10" s="736" customFormat="1" ht="16.5" customHeight="1">
      <c r="A32" s="729" t="s">
        <v>708</v>
      </c>
      <c r="B32" s="730"/>
      <c r="C32" s="731">
        <v>24</v>
      </c>
      <c r="D32" s="731">
        <v>24</v>
      </c>
      <c r="E32" s="732" t="s">
        <v>685</v>
      </c>
      <c r="F32" s="733" t="s">
        <v>686</v>
      </c>
      <c r="G32" s="734"/>
      <c r="H32" s="735"/>
      <c r="I32" s="735"/>
      <c r="J32" s="735"/>
    </row>
    <row r="33" spans="1:10" s="736" customFormat="1" ht="16.5" customHeight="1">
      <c r="A33" s="743"/>
      <c r="B33" s="730"/>
      <c r="C33" s="744"/>
      <c r="D33" s="745"/>
      <c r="E33" s="732"/>
      <c r="F33" s="746"/>
      <c r="G33" s="734"/>
      <c r="H33" s="735"/>
      <c r="I33" s="735"/>
      <c r="J33" s="735"/>
    </row>
    <row r="34" spans="1:10" s="736" customFormat="1" ht="16.5" customHeight="1">
      <c r="A34" s="747" t="s">
        <v>681</v>
      </c>
      <c r="B34" s="738"/>
      <c r="C34" s="748">
        <f>SUM(C10:C33)</f>
        <v>8836.341999999999</v>
      </c>
      <c r="D34" s="749">
        <f>SUM(D10:D33)</f>
        <v>8836.341999999999</v>
      </c>
      <c r="E34" s="732"/>
      <c r="F34" s="746"/>
      <c r="G34" s="734"/>
      <c r="H34" s="735"/>
      <c r="I34" s="735"/>
      <c r="J34" s="735"/>
    </row>
    <row r="35" spans="1:10" s="736" customFormat="1" ht="16.5" customHeight="1">
      <c r="A35" s="747" t="s">
        <v>682</v>
      </c>
      <c r="B35" s="738"/>
      <c r="C35" s="748">
        <f>C36-C34</f>
        <v>66.65800000000127</v>
      </c>
      <c r="D35" s="749">
        <v>0</v>
      </c>
      <c r="E35" s="732"/>
      <c r="F35" s="746"/>
      <c r="G35" s="734"/>
      <c r="H35" s="735"/>
      <c r="I35" s="735"/>
      <c r="J35" s="735"/>
    </row>
    <row r="36" spans="1:10" s="736" customFormat="1" ht="16.5" customHeight="1">
      <c r="A36" s="750" t="s">
        <v>133</v>
      </c>
      <c r="B36" s="751">
        <v>37500</v>
      </c>
      <c r="C36" s="752">
        <v>8903</v>
      </c>
      <c r="D36" s="753">
        <f>SUM(D34:D35)</f>
        <v>8836.341999999999</v>
      </c>
      <c r="E36" s="754"/>
      <c r="F36" s="755" t="s">
        <v>686</v>
      </c>
      <c r="G36" s="734"/>
      <c r="H36" s="735"/>
      <c r="I36" s="735"/>
      <c r="J36" s="735"/>
    </row>
    <row r="37" spans="1:10" s="736" customFormat="1" ht="16.5" customHeight="1">
      <c r="A37" s="756"/>
      <c r="B37" s="730"/>
      <c r="C37" s="744"/>
      <c r="D37" s="757"/>
      <c r="E37" s="732"/>
      <c r="F37" s="733"/>
      <c r="G37" s="734"/>
      <c r="H37" s="735"/>
      <c r="I37" s="735"/>
      <c r="J37" s="735"/>
    </row>
    <row r="38" spans="1:10" s="736" customFormat="1" ht="16.5" customHeight="1">
      <c r="A38" s="756" t="s">
        <v>689</v>
      </c>
      <c r="B38" s="730"/>
      <c r="C38" s="731">
        <v>62.97</v>
      </c>
      <c r="D38" s="731">
        <v>62.97</v>
      </c>
      <c r="E38" s="732" t="s">
        <v>709</v>
      </c>
      <c r="F38" s="733" t="s">
        <v>710</v>
      </c>
      <c r="G38" s="734"/>
      <c r="H38" s="735"/>
      <c r="I38" s="735"/>
      <c r="J38" s="735"/>
    </row>
    <row r="39" spans="1:10" s="758" customFormat="1" ht="16.5" customHeight="1">
      <c r="A39" s="756" t="s">
        <v>711</v>
      </c>
      <c r="B39" s="738"/>
      <c r="C39" s="731">
        <v>588.96</v>
      </c>
      <c r="D39" s="731">
        <v>588.96</v>
      </c>
      <c r="E39" s="732" t="s">
        <v>709</v>
      </c>
      <c r="F39" s="733" t="s">
        <v>710</v>
      </c>
      <c r="G39" s="739"/>
      <c r="H39" s="740"/>
      <c r="I39" s="740"/>
      <c r="J39" s="740"/>
    </row>
    <row r="40" spans="1:10" s="736" customFormat="1" ht="16.5" customHeight="1">
      <c r="A40" s="756" t="s">
        <v>691</v>
      </c>
      <c r="B40" s="730"/>
      <c r="C40" s="731">
        <v>201.21</v>
      </c>
      <c r="D40" s="731">
        <v>201.21</v>
      </c>
      <c r="E40" s="732" t="s">
        <v>709</v>
      </c>
      <c r="F40" s="733" t="s">
        <v>710</v>
      </c>
      <c r="G40" s="734"/>
      <c r="H40" s="735"/>
      <c r="I40" s="735"/>
      <c r="J40" s="735"/>
    </row>
    <row r="41" spans="1:10" s="737" customFormat="1" ht="16.5" customHeight="1">
      <c r="A41" s="756" t="s">
        <v>712</v>
      </c>
      <c r="B41" s="730"/>
      <c r="C41" s="731">
        <v>75.22</v>
      </c>
      <c r="D41" s="731">
        <v>75.22</v>
      </c>
      <c r="E41" s="732" t="s">
        <v>709</v>
      </c>
      <c r="F41" s="733" t="s">
        <v>710</v>
      </c>
      <c r="G41" s="734"/>
      <c r="H41" s="735"/>
      <c r="I41" s="735"/>
      <c r="J41" s="735"/>
    </row>
    <row r="42" spans="1:10" s="737" customFormat="1" ht="16.5" customHeight="1">
      <c r="A42" s="756" t="s">
        <v>713</v>
      </c>
      <c r="B42" s="730"/>
      <c r="C42" s="731">
        <v>112.22</v>
      </c>
      <c r="D42" s="731">
        <v>112.22</v>
      </c>
      <c r="E42" s="732" t="s">
        <v>709</v>
      </c>
      <c r="F42" s="733" t="s">
        <v>710</v>
      </c>
      <c r="G42" s="734"/>
      <c r="H42" s="735"/>
      <c r="I42" s="735"/>
      <c r="J42" s="735"/>
    </row>
    <row r="43" spans="1:10" s="736" customFormat="1" ht="16.5" customHeight="1">
      <c r="A43" s="756" t="s">
        <v>714</v>
      </c>
      <c r="B43" s="742"/>
      <c r="C43" s="731">
        <v>246.58</v>
      </c>
      <c r="D43" s="731">
        <v>246.58</v>
      </c>
      <c r="E43" s="732" t="s">
        <v>709</v>
      </c>
      <c r="F43" s="733" t="s">
        <v>710</v>
      </c>
      <c r="G43" s="734"/>
      <c r="H43" s="735"/>
      <c r="I43" s="735"/>
      <c r="J43" s="735"/>
    </row>
    <row r="44" spans="1:10" s="737" customFormat="1" ht="16.5" customHeight="1">
      <c r="A44" s="756" t="s">
        <v>715</v>
      </c>
      <c r="B44" s="759"/>
      <c r="C44" s="731">
        <v>655.22</v>
      </c>
      <c r="D44" s="731">
        <v>655.22</v>
      </c>
      <c r="E44" s="732" t="s">
        <v>709</v>
      </c>
      <c r="F44" s="733" t="s">
        <v>710</v>
      </c>
      <c r="G44" s="734"/>
      <c r="H44" s="735"/>
      <c r="I44" s="735"/>
      <c r="J44" s="735"/>
    </row>
    <row r="45" spans="1:10" s="736" customFormat="1" ht="16.5" customHeight="1">
      <c r="A45" s="756" t="s">
        <v>704</v>
      </c>
      <c r="B45" s="742"/>
      <c r="C45" s="731">
        <v>287.55</v>
      </c>
      <c r="D45" s="731">
        <v>287.55</v>
      </c>
      <c r="E45" s="732" t="s">
        <v>709</v>
      </c>
      <c r="F45" s="733" t="s">
        <v>710</v>
      </c>
      <c r="G45" s="734"/>
      <c r="H45" s="735"/>
      <c r="I45" s="735"/>
      <c r="J45" s="735"/>
    </row>
    <row r="46" spans="1:10" s="736" customFormat="1" ht="16.5" customHeight="1">
      <c r="A46" s="756" t="s">
        <v>708</v>
      </c>
      <c r="B46" s="730"/>
      <c r="C46" s="731">
        <v>24.02</v>
      </c>
      <c r="D46" s="731">
        <v>24.02</v>
      </c>
      <c r="E46" s="732" t="s">
        <v>709</v>
      </c>
      <c r="F46" s="733" t="s">
        <v>710</v>
      </c>
      <c r="G46" s="734"/>
      <c r="H46" s="735"/>
      <c r="I46" s="735"/>
      <c r="J46" s="735"/>
    </row>
    <row r="47" spans="1:10" s="736" customFormat="1" ht="16.5" customHeight="1">
      <c r="A47" s="760"/>
      <c r="B47" s="730"/>
      <c r="C47" s="744"/>
      <c r="D47" s="744"/>
      <c r="E47" s="761"/>
      <c r="F47" s="762"/>
      <c r="G47" s="734"/>
      <c r="H47" s="735"/>
      <c r="I47" s="735"/>
      <c r="J47" s="735"/>
    </row>
    <row r="48" spans="1:10" s="758" customFormat="1" ht="16.5" customHeight="1">
      <c r="A48" s="747" t="s">
        <v>681</v>
      </c>
      <c r="B48" s="738"/>
      <c r="C48" s="748">
        <f>SUM(C38:C47)</f>
        <v>2253.9500000000003</v>
      </c>
      <c r="D48" s="748">
        <f>SUM(D38:D47)</f>
        <v>2253.9500000000003</v>
      </c>
      <c r="E48" s="763"/>
      <c r="F48" s="764"/>
      <c r="G48" s="739"/>
      <c r="H48" s="740"/>
      <c r="I48" s="740"/>
      <c r="J48" s="740"/>
    </row>
    <row r="49" spans="1:10" s="758" customFormat="1" ht="16.5" customHeight="1">
      <c r="A49" s="747" t="s">
        <v>682</v>
      </c>
      <c r="B49" s="738"/>
      <c r="C49" s="748">
        <f>C50-C48</f>
        <v>1.0499999999997272</v>
      </c>
      <c r="D49" s="748">
        <v>0</v>
      </c>
      <c r="E49" s="763"/>
      <c r="F49" s="764"/>
      <c r="G49" s="739"/>
      <c r="H49" s="740"/>
      <c r="I49" s="740"/>
      <c r="J49" s="740"/>
    </row>
    <row r="50" spans="1:10" s="768" customFormat="1" ht="16.5" customHeight="1">
      <c r="A50" s="750" t="s">
        <v>133</v>
      </c>
      <c r="B50" s="751">
        <v>3000</v>
      </c>
      <c r="C50" s="752">
        <v>2255</v>
      </c>
      <c r="D50" s="752">
        <f>SUM(D48:D49)</f>
        <v>2253.9500000000003</v>
      </c>
      <c r="E50" s="765"/>
      <c r="F50" s="755" t="s">
        <v>710</v>
      </c>
      <c r="G50" s="766"/>
      <c r="H50" s="767"/>
      <c r="I50" s="767"/>
      <c r="J50" s="767"/>
    </row>
    <row r="51" spans="1:10" s="736" customFormat="1" ht="16.5" customHeight="1">
      <c r="A51" s="760"/>
      <c r="B51" s="730"/>
      <c r="C51" s="744"/>
      <c r="D51" s="744"/>
      <c r="E51" s="761"/>
      <c r="F51" s="762"/>
      <c r="G51" s="734"/>
      <c r="H51" s="735"/>
      <c r="I51" s="735"/>
      <c r="J51" s="735"/>
    </row>
    <row r="52" spans="1:6" s="771" customFormat="1" ht="16.5" customHeight="1">
      <c r="A52" s="769" t="s">
        <v>684</v>
      </c>
      <c r="B52" s="730"/>
      <c r="C52" s="770">
        <v>2987</v>
      </c>
      <c r="D52" s="770">
        <v>2987</v>
      </c>
      <c r="E52" s="684" t="s">
        <v>667</v>
      </c>
      <c r="F52" s="685" t="s">
        <v>668</v>
      </c>
    </row>
    <row r="53" spans="1:6" s="771" customFormat="1" ht="16.5" customHeight="1">
      <c r="A53" s="769" t="s">
        <v>716</v>
      </c>
      <c r="B53" s="730"/>
      <c r="C53" s="770">
        <v>35</v>
      </c>
      <c r="D53" s="770">
        <v>35</v>
      </c>
      <c r="E53" s="684" t="s">
        <v>667</v>
      </c>
      <c r="F53" s="685" t="s">
        <v>668</v>
      </c>
    </row>
    <row r="54" spans="1:6" s="771" customFormat="1" ht="16.5" customHeight="1">
      <c r="A54" s="769" t="s">
        <v>717</v>
      </c>
      <c r="B54" s="730"/>
      <c r="C54" s="770">
        <v>286</v>
      </c>
      <c r="D54" s="770">
        <v>286</v>
      </c>
      <c r="E54" s="684" t="s">
        <v>667</v>
      </c>
      <c r="F54" s="685" t="s">
        <v>668</v>
      </c>
    </row>
    <row r="55" spans="1:6" s="771" customFormat="1" ht="16.5" customHeight="1">
      <c r="A55" s="769" t="s">
        <v>718</v>
      </c>
      <c r="B55" s="730"/>
      <c r="C55" s="770">
        <v>180</v>
      </c>
      <c r="D55" s="770">
        <v>180</v>
      </c>
      <c r="E55" s="684" t="s">
        <v>667</v>
      </c>
      <c r="F55" s="685" t="s">
        <v>668</v>
      </c>
    </row>
    <row r="56" spans="1:6" s="771" customFormat="1" ht="16.5" customHeight="1">
      <c r="A56" s="769" t="s">
        <v>719</v>
      </c>
      <c r="B56" s="730"/>
      <c r="C56" s="770">
        <v>280</v>
      </c>
      <c r="D56" s="770">
        <v>280</v>
      </c>
      <c r="E56" s="684" t="s">
        <v>667</v>
      </c>
      <c r="F56" s="685" t="s">
        <v>668</v>
      </c>
    </row>
    <row r="57" spans="1:6" s="771" customFormat="1" ht="16.5" customHeight="1">
      <c r="A57" s="769" t="s">
        <v>720</v>
      </c>
      <c r="B57" s="730"/>
      <c r="C57" s="770">
        <v>190</v>
      </c>
      <c r="D57" s="770">
        <v>190</v>
      </c>
      <c r="E57" s="684" t="s">
        <v>667</v>
      </c>
      <c r="F57" s="685" t="s">
        <v>668</v>
      </c>
    </row>
    <row r="58" spans="1:6" s="771" customFormat="1" ht="16.5" customHeight="1">
      <c r="A58" s="769" t="s">
        <v>721</v>
      </c>
      <c r="B58" s="730"/>
      <c r="C58" s="770">
        <v>100</v>
      </c>
      <c r="D58" s="770">
        <v>100</v>
      </c>
      <c r="E58" s="684" t="s">
        <v>667</v>
      </c>
      <c r="F58" s="685" t="s">
        <v>668</v>
      </c>
    </row>
    <row r="59" spans="1:6" s="771" customFormat="1" ht="16.5" customHeight="1">
      <c r="A59" s="769" t="s">
        <v>722</v>
      </c>
      <c r="B59" s="730"/>
      <c r="C59" s="770">
        <v>370</v>
      </c>
      <c r="D59" s="770">
        <v>353</v>
      </c>
      <c r="E59" s="684" t="s">
        <v>667</v>
      </c>
      <c r="F59" s="685" t="s">
        <v>668</v>
      </c>
    </row>
    <row r="60" spans="1:6" s="771" customFormat="1" ht="16.5" customHeight="1">
      <c r="A60" s="769" t="s">
        <v>688</v>
      </c>
      <c r="B60" s="730"/>
      <c r="C60" s="770">
        <v>56</v>
      </c>
      <c r="D60" s="770">
        <v>56</v>
      </c>
      <c r="E60" s="684" t="s">
        <v>667</v>
      </c>
      <c r="F60" s="685" t="s">
        <v>668</v>
      </c>
    </row>
    <row r="61" spans="1:6" s="771" customFormat="1" ht="16.5" customHeight="1">
      <c r="A61" s="769" t="s">
        <v>723</v>
      </c>
      <c r="B61" s="730"/>
      <c r="C61" s="770">
        <v>36</v>
      </c>
      <c r="D61" s="770">
        <v>36</v>
      </c>
      <c r="E61" s="684" t="s">
        <v>667</v>
      </c>
      <c r="F61" s="685" t="s">
        <v>668</v>
      </c>
    </row>
    <row r="62" spans="1:6" s="771" customFormat="1" ht="16.5" customHeight="1">
      <c r="A62" s="769" t="s">
        <v>724</v>
      </c>
      <c r="B62" s="730"/>
      <c r="C62" s="770">
        <v>48</v>
      </c>
      <c r="D62" s="770">
        <v>48</v>
      </c>
      <c r="E62" s="684" t="s">
        <v>667</v>
      </c>
      <c r="F62" s="685" t="s">
        <v>668</v>
      </c>
    </row>
    <row r="63" spans="1:6" s="771" customFormat="1" ht="16.5" customHeight="1">
      <c r="A63" s="769" t="s">
        <v>725</v>
      </c>
      <c r="B63" s="730"/>
      <c r="C63" s="770">
        <v>200</v>
      </c>
      <c r="D63" s="770">
        <v>200</v>
      </c>
      <c r="E63" s="684" t="s">
        <v>667</v>
      </c>
      <c r="F63" s="685" t="s">
        <v>668</v>
      </c>
    </row>
    <row r="64" spans="1:6" s="771" customFormat="1" ht="16.5" customHeight="1">
      <c r="A64" s="769" t="s">
        <v>726</v>
      </c>
      <c r="B64" s="730"/>
      <c r="C64" s="770">
        <v>182</v>
      </c>
      <c r="D64" s="770">
        <v>147.28</v>
      </c>
      <c r="E64" s="684" t="s">
        <v>667</v>
      </c>
      <c r="F64" s="685" t="s">
        <v>668</v>
      </c>
    </row>
    <row r="65" spans="1:6" s="771" customFormat="1" ht="16.5" customHeight="1">
      <c r="A65" s="769" t="s">
        <v>727</v>
      </c>
      <c r="B65" s="730"/>
      <c r="C65" s="770">
        <v>108</v>
      </c>
      <c r="D65" s="770">
        <v>108</v>
      </c>
      <c r="E65" s="684" t="s">
        <v>667</v>
      </c>
      <c r="F65" s="685" t="s">
        <v>668</v>
      </c>
    </row>
    <row r="66" spans="1:6" s="771" customFormat="1" ht="16.5" customHeight="1">
      <c r="A66" s="769" t="s">
        <v>728</v>
      </c>
      <c r="B66" s="730"/>
      <c r="C66" s="770">
        <v>138</v>
      </c>
      <c r="D66" s="770">
        <v>138</v>
      </c>
      <c r="E66" s="684" t="s">
        <v>667</v>
      </c>
      <c r="F66" s="685" t="s">
        <v>668</v>
      </c>
    </row>
    <row r="67" spans="1:6" s="771" customFormat="1" ht="16.5" customHeight="1">
      <c r="A67" s="769" t="s">
        <v>689</v>
      </c>
      <c r="B67" s="730"/>
      <c r="C67" s="770">
        <v>184</v>
      </c>
      <c r="D67" s="770">
        <v>184</v>
      </c>
      <c r="E67" s="684" t="s">
        <v>667</v>
      </c>
      <c r="F67" s="685" t="s">
        <v>668</v>
      </c>
    </row>
    <row r="68" spans="1:6" s="771" customFormat="1" ht="16.5" customHeight="1">
      <c r="A68" s="769" t="s">
        <v>729</v>
      </c>
      <c r="B68" s="730"/>
      <c r="C68" s="770">
        <v>60</v>
      </c>
      <c r="D68" s="770">
        <v>60</v>
      </c>
      <c r="E68" s="684" t="s">
        <v>667</v>
      </c>
      <c r="F68" s="685" t="s">
        <v>668</v>
      </c>
    </row>
    <row r="69" spans="1:6" s="771" customFormat="1" ht="16.5" customHeight="1">
      <c r="A69" s="769" t="s">
        <v>730</v>
      </c>
      <c r="B69" s="730"/>
      <c r="C69" s="770">
        <v>26</v>
      </c>
      <c r="D69" s="770">
        <v>26</v>
      </c>
      <c r="E69" s="684" t="s">
        <v>667</v>
      </c>
      <c r="F69" s="685" t="s">
        <v>668</v>
      </c>
    </row>
    <row r="70" spans="1:6" s="771" customFormat="1" ht="16.5" customHeight="1">
      <c r="A70" s="769" t="s">
        <v>731</v>
      </c>
      <c r="B70" s="730"/>
      <c r="C70" s="770">
        <v>61</v>
      </c>
      <c r="D70" s="770">
        <v>61</v>
      </c>
      <c r="E70" s="684" t="s">
        <v>667</v>
      </c>
      <c r="F70" s="685" t="s">
        <v>668</v>
      </c>
    </row>
    <row r="71" spans="1:6" s="771" customFormat="1" ht="16.5" customHeight="1">
      <c r="A71" s="769" t="s">
        <v>732</v>
      </c>
      <c r="B71" s="730"/>
      <c r="C71" s="770">
        <v>70</v>
      </c>
      <c r="D71" s="770">
        <v>70</v>
      </c>
      <c r="E71" s="684" t="s">
        <v>667</v>
      </c>
      <c r="F71" s="685" t="s">
        <v>668</v>
      </c>
    </row>
    <row r="72" spans="1:6" s="771" customFormat="1" ht="16.5" customHeight="1">
      <c r="A72" s="769" t="s">
        <v>733</v>
      </c>
      <c r="B72" s="730"/>
      <c r="C72" s="770">
        <v>189</v>
      </c>
      <c r="D72" s="770">
        <v>189</v>
      </c>
      <c r="E72" s="684" t="s">
        <v>667</v>
      </c>
      <c r="F72" s="685" t="s">
        <v>668</v>
      </c>
    </row>
    <row r="73" spans="1:6" s="771" customFormat="1" ht="16.5" customHeight="1">
      <c r="A73" s="769" t="s">
        <v>734</v>
      </c>
      <c r="B73" s="730"/>
      <c r="C73" s="770">
        <v>61</v>
      </c>
      <c r="D73" s="770">
        <v>61</v>
      </c>
      <c r="E73" s="684" t="s">
        <v>667</v>
      </c>
      <c r="F73" s="685" t="s">
        <v>668</v>
      </c>
    </row>
    <row r="74" spans="1:6" s="771" customFormat="1" ht="16.5" customHeight="1">
      <c r="A74" s="769" t="s">
        <v>735</v>
      </c>
      <c r="B74" s="730"/>
      <c r="C74" s="770">
        <v>98</v>
      </c>
      <c r="D74" s="770">
        <v>98</v>
      </c>
      <c r="E74" s="684" t="s">
        <v>667</v>
      </c>
      <c r="F74" s="685" t="s">
        <v>668</v>
      </c>
    </row>
    <row r="75" spans="1:6" s="771" customFormat="1" ht="16.5" customHeight="1">
      <c r="A75" s="769" t="s">
        <v>736</v>
      </c>
      <c r="B75" s="730"/>
      <c r="C75" s="770">
        <v>141</v>
      </c>
      <c r="D75" s="770">
        <v>141</v>
      </c>
      <c r="E75" s="684" t="s">
        <v>667</v>
      </c>
      <c r="F75" s="685" t="s">
        <v>668</v>
      </c>
    </row>
    <row r="76" spans="1:6" s="771" customFormat="1" ht="16.5" customHeight="1">
      <c r="A76" s="769" t="s">
        <v>737</v>
      </c>
      <c r="B76" s="730"/>
      <c r="C76" s="770">
        <v>114</v>
      </c>
      <c r="D76" s="770">
        <v>114</v>
      </c>
      <c r="E76" s="684" t="s">
        <v>667</v>
      </c>
      <c r="F76" s="685" t="s">
        <v>668</v>
      </c>
    </row>
    <row r="77" spans="1:6" s="771" customFormat="1" ht="16.5" customHeight="1">
      <c r="A77" s="769" t="s">
        <v>738</v>
      </c>
      <c r="B77" s="730"/>
      <c r="C77" s="770">
        <v>153</v>
      </c>
      <c r="D77" s="770">
        <v>153</v>
      </c>
      <c r="E77" s="684" t="s">
        <v>667</v>
      </c>
      <c r="F77" s="685" t="s">
        <v>668</v>
      </c>
    </row>
    <row r="78" spans="1:6" s="771" customFormat="1" ht="16.5" customHeight="1">
      <c r="A78" s="769" t="s">
        <v>739</v>
      </c>
      <c r="B78" s="730"/>
      <c r="C78" s="770">
        <v>43</v>
      </c>
      <c r="D78" s="770">
        <v>43</v>
      </c>
      <c r="E78" s="684" t="s">
        <v>667</v>
      </c>
      <c r="F78" s="685" t="s">
        <v>668</v>
      </c>
    </row>
    <row r="79" spans="1:6" s="771" customFormat="1" ht="16.5" customHeight="1">
      <c r="A79" s="769" t="s">
        <v>740</v>
      </c>
      <c r="B79" s="730"/>
      <c r="C79" s="770">
        <v>119</v>
      </c>
      <c r="D79" s="770">
        <v>119</v>
      </c>
      <c r="E79" s="684" t="s">
        <v>667</v>
      </c>
      <c r="F79" s="685" t="s">
        <v>668</v>
      </c>
    </row>
    <row r="80" spans="1:6" s="771" customFormat="1" ht="16.5" customHeight="1">
      <c r="A80" s="769" t="s">
        <v>741</v>
      </c>
      <c r="B80" s="730"/>
      <c r="C80" s="770">
        <v>112</v>
      </c>
      <c r="D80" s="770">
        <v>112</v>
      </c>
      <c r="E80" s="684" t="s">
        <v>667</v>
      </c>
      <c r="F80" s="685" t="s">
        <v>668</v>
      </c>
    </row>
    <row r="81" spans="1:6" s="771" customFormat="1" ht="16.5" customHeight="1">
      <c r="A81" s="769" t="s">
        <v>742</v>
      </c>
      <c r="B81" s="730"/>
      <c r="C81" s="770">
        <v>50</v>
      </c>
      <c r="D81" s="770">
        <v>50</v>
      </c>
      <c r="E81" s="684" t="s">
        <v>667</v>
      </c>
      <c r="F81" s="685" t="s">
        <v>668</v>
      </c>
    </row>
    <row r="82" spans="1:6" s="771" customFormat="1" ht="16.5" customHeight="1">
      <c r="A82" s="769" t="s">
        <v>743</v>
      </c>
      <c r="B82" s="730"/>
      <c r="C82" s="770">
        <v>367</v>
      </c>
      <c r="D82" s="770">
        <v>367</v>
      </c>
      <c r="E82" s="684" t="s">
        <v>667</v>
      </c>
      <c r="F82" s="685" t="s">
        <v>668</v>
      </c>
    </row>
    <row r="83" spans="1:6" s="771" customFormat="1" ht="16.5" customHeight="1">
      <c r="A83" s="769" t="s">
        <v>744</v>
      </c>
      <c r="B83" s="730"/>
      <c r="C83" s="770">
        <v>40</v>
      </c>
      <c r="D83" s="770">
        <v>40</v>
      </c>
      <c r="E83" s="684" t="s">
        <v>667</v>
      </c>
      <c r="F83" s="685" t="s">
        <v>668</v>
      </c>
    </row>
    <row r="84" spans="1:6" s="771" customFormat="1" ht="16.5" customHeight="1">
      <c r="A84" s="769" t="s">
        <v>745</v>
      </c>
      <c r="B84" s="730"/>
      <c r="C84" s="770">
        <v>320</v>
      </c>
      <c r="D84" s="770">
        <v>320</v>
      </c>
      <c r="E84" s="684" t="s">
        <v>667</v>
      </c>
      <c r="F84" s="685" t="s">
        <v>668</v>
      </c>
    </row>
    <row r="85" spans="1:6" s="771" customFormat="1" ht="16.5" customHeight="1">
      <c r="A85" s="769" t="s">
        <v>746</v>
      </c>
      <c r="B85" s="730"/>
      <c r="C85" s="770">
        <v>148</v>
      </c>
      <c r="D85" s="770">
        <v>147.75</v>
      </c>
      <c r="E85" s="684" t="s">
        <v>667</v>
      </c>
      <c r="F85" s="685" t="s">
        <v>668</v>
      </c>
    </row>
    <row r="86" spans="1:6" s="771" customFormat="1" ht="16.5" customHeight="1">
      <c r="A86" s="769" t="s">
        <v>747</v>
      </c>
      <c r="B86" s="730"/>
      <c r="C86" s="770">
        <v>62</v>
      </c>
      <c r="D86" s="770">
        <v>62</v>
      </c>
      <c r="E86" s="684" t="s">
        <v>667</v>
      </c>
      <c r="F86" s="685" t="s">
        <v>668</v>
      </c>
    </row>
    <row r="87" spans="1:6" s="771" customFormat="1" ht="16.5" customHeight="1">
      <c r="A87" s="769" t="s">
        <v>748</v>
      </c>
      <c r="B87" s="730"/>
      <c r="C87" s="770">
        <v>108</v>
      </c>
      <c r="D87" s="770">
        <v>108</v>
      </c>
      <c r="E87" s="684" t="s">
        <v>667</v>
      </c>
      <c r="F87" s="685" t="s">
        <v>668</v>
      </c>
    </row>
    <row r="88" spans="1:6" s="771" customFormat="1" ht="16.5" customHeight="1">
      <c r="A88" s="769" t="s">
        <v>749</v>
      </c>
      <c r="B88" s="730"/>
      <c r="C88" s="770">
        <v>90</v>
      </c>
      <c r="D88" s="770">
        <v>90</v>
      </c>
      <c r="E88" s="684" t="s">
        <v>667</v>
      </c>
      <c r="F88" s="685" t="s">
        <v>668</v>
      </c>
    </row>
    <row r="89" spans="1:6" s="771" customFormat="1" ht="16.5" customHeight="1">
      <c r="A89" s="769" t="s">
        <v>750</v>
      </c>
      <c r="B89" s="730"/>
      <c r="C89" s="770">
        <v>40</v>
      </c>
      <c r="D89" s="770">
        <v>40</v>
      </c>
      <c r="E89" s="684" t="s">
        <v>667</v>
      </c>
      <c r="F89" s="685" t="s">
        <v>668</v>
      </c>
    </row>
    <row r="90" spans="1:6" s="771" customFormat="1" ht="16.5" customHeight="1">
      <c r="A90" s="769" t="s">
        <v>751</v>
      </c>
      <c r="B90" s="730"/>
      <c r="C90" s="770">
        <v>130</v>
      </c>
      <c r="D90" s="770">
        <v>130</v>
      </c>
      <c r="E90" s="684" t="s">
        <v>667</v>
      </c>
      <c r="F90" s="685" t="s">
        <v>668</v>
      </c>
    </row>
    <row r="91" spans="1:6" s="771" customFormat="1" ht="16.5" customHeight="1">
      <c r="A91" s="769" t="s">
        <v>752</v>
      </c>
      <c r="B91" s="730"/>
      <c r="C91" s="770">
        <v>204</v>
      </c>
      <c r="D91" s="770">
        <v>204</v>
      </c>
      <c r="E91" s="684" t="s">
        <v>667</v>
      </c>
      <c r="F91" s="685" t="s">
        <v>668</v>
      </c>
    </row>
    <row r="92" spans="1:6" s="771" customFormat="1" ht="16.5" customHeight="1">
      <c r="A92" s="769" t="s">
        <v>753</v>
      </c>
      <c r="B92" s="730"/>
      <c r="C92" s="770">
        <v>100</v>
      </c>
      <c r="D92" s="770">
        <v>100</v>
      </c>
      <c r="E92" s="684" t="s">
        <v>667</v>
      </c>
      <c r="F92" s="685" t="s">
        <v>668</v>
      </c>
    </row>
    <row r="93" spans="1:6" s="771" customFormat="1" ht="16.5" customHeight="1">
      <c r="A93" s="769" t="s">
        <v>754</v>
      </c>
      <c r="B93" s="730"/>
      <c r="C93" s="770">
        <v>130</v>
      </c>
      <c r="D93" s="770">
        <v>130</v>
      </c>
      <c r="E93" s="684" t="s">
        <v>667</v>
      </c>
      <c r="F93" s="685" t="s">
        <v>668</v>
      </c>
    </row>
    <row r="94" spans="1:6" s="771" customFormat="1" ht="16.5" customHeight="1">
      <c r="A94" s="769" t="s">
        <v>755</v>
      </c>
      <c r="B94" s="730"/>
      <c r="C94" s="770">
        <v>956</v>
      </c>
      <c r="D94" s="770">
        <v>956</v>
      </c>
      <c r="E94" s="684" t="s">
        <v>667</v>
      </c>
      <c r="F94" s="685" t="s">
        <v>668</v>
      </c>
    </row>
    <row r="95" spans="1:6" s="771" customFormat="1" ht="16.5" customHeight="1">
      <c r="A95" s="769" t="s">
        <v>756</v>
      </c>
      <c r="B95" s="730"/>
      <c r="C95" s="770">
        <v>50</v>
      </c>
      <c r="D95" s="770">
        <v>50</v>
      </c>
      <c r="E95" s="684" t="s">
        <v>667</v>
      </c>
      <c r="F95" s="685" t="s">
        <v>668</v>
      </c>
    </row>
    <row r="96" spans="1:6" s="771" customFormat="1" ht="16.5" customHeight="1">
      <c r="A96" s="769" t="s">
        <v>757</v>
      </c>
      <c r="B96" s="730"/>
      <c r="C96" s="770">
        <v>50</v>
      </c>
      <c r="D96" s="770">
        <v>50</v>
      </c>
      <c r="E96" s="684" t="s">
        <v>667</v>
      </c>
      <c r="F96" s="685" t="s">
        <v>668</v>
      </c>
    </row>
    <row r="97" spans="1:6" s="771" customFormat="1" ht="16.5" customHeight="1">
      <c r="A97" s="769" t="s">
        <v>758</v>
      </c>
      <c r="B97" s="730"/>
      <c r="C97" s="770">
        <v>16</v>
      </c>
      <c r="D97" s="770">
        <v>16</v>
      </c>
      <c r="E97" s="684" t="s">
        <v>667</v>
      </c>
      <c r="F97" s="685" t="s">
        <v>668</v>
      </c>
    </row>
    <row r="98" spans="1:6" s="771" customFormat="1" ht="16.5" customHeight="1">
      <c r="A98" s="769" t="s">
        <v>759</v>
      </c>
      <c r="B98" s="730"/>
      <c r="C98" s="770">
        <v>50</v>
      </c>
      <c r="D98" s="770">
        <v>50</v>
      </c>
      <c r="E98" s="684" t="s">
        <v>667</v>
      </c>
      <c r="F98" s="685" t="s">
        <v>668</v>
      </c>
    </row>
    <row r="99" spans="1:6" s="771" customFormat="1" ht="16.5" customHeight="1">
      <c r="A99" s="769" t="s">
        <v>760</v>
      </c>
      <c r="B99" s="730"/>
      <c r="C99" s="770">
        <v>40</v>
      </c>
      <c r="D99" s="770">
        <v>0</v>
      </c>
      <c r="E99" s="684" t="s">
        <v>667</v>
      </c>
      <c r="F99" s="685" t="s">
        <v>668</v>
      </c>
    </row>
    <row r="100" spans="1:6" s="771" customFormat="1" ht="16.5" customHeight="1">
      <c r="A100" s="769" t="s">
        <v>761</v>
      </c>
      <c r="B100" s="730"/>
      <c r="C100" s="770">
        <v>10</v>
      </c>
      <c r="D100" s="770">
        <v>10</v>
      </c>
      <c r="E100" s="684" t="s">
        <v>667</v>
      </c>
      <c r="F100" s="685" t="s">
        <v>668</v>
      </c>
    </row>
    <row r="101" spans="1:6" s="771" customFormat="1" ht="16.5" customHeight="1">
      <c r="A101" s="769" t="s">
        <v>762</v>
      </c>
      <c r="B101" s="730"/>
      <c r="C101" s="770">
        <v>50</v>
      </c>
      <c r="D101" s="770">
        <v>50</v>
      </c>
      <c r="E101" s="684" t="s">
        <v>667</v>
      </c>
      <c r="F101" s="685" t="s">
        <v>668</v>
      </c>
    </row>
    <row r="102" spans="1:6" s="771" customFormat="1" ht="16.5" customHeight="1">
      <c r="A102" s="769" t="s">
        <v>763</v>
      </c>
      <c r="B102" s="730"/>
      <c r="C102" s="770">
        <v>50</v>
      </c>
      <c r="D102" s="770">
        <v>50</v>
      </c>
      <c r="E102" s="684" t="s">
        <v>667</v>
      </c>
      <c r="F102" s="685" t="s">
        <v>668</v>
      </c>
    </row>
    <row r="103" spans="1:6" s="771" customFormat="1" ht="16.5" customHeight="1">
      <c r="A103" s="769" t="s">
        <v>764</v>
      </c>
      <c r="B103" s="730"/>
      <c r="C103" s="770">
        <v>61</v>
      </c>
      <c r="D103" s="770">
        <v>61</v>
      </c>
      <c r="E103" s="684" t="s">
        <v>667</v>
      </c>
      <c r="F103" s="685" t="s">
        <v>668</v>
      </c>
    </row>
    <row r="104" spans="1:6" s="771" customFormat="1" ht="16.5" customHeight="1">
      <c r="A104" s="769" t="s">
        <v>701</v>
      </c>
      <c r="B104" s="730"/>
      <c r="C104" s="770">
        <v>667</v>
      </c>
      <c r="D104" s="770">
        <v>667</v>
      </c>
      <c r="E104" s="684" t="s">
        <v>667</v>
      </c>
      <c r="F104" s="685" t="s">
        <v>668</v>
      </c>
    </row>
    <row r="105" spans="1:6" s="771" customFormat="1" ht="16.5" customHeight="1">
      <c r="A105" s="769" t="s">
        <v>765</v>
      </c>
      <c r="B105" s="730"/>
      <c r="C105" s="770">
        <v>50</v>
      </c>
      <c r="D105" s="770">
        <v>42</v>
      </c>
      <c r="E105" s="684" t="s">
        <v>667</v>
      </c>
      <c r="F105" s="685" t="s">
        <v>668</v>
      </c>
    </row>
    <row r="106" spans="1:6" s="771" customFormat="1" ht="16.5" customHeight="1">
      <c r="A106" s="769" t="s">
        <v>766</v>
      </c>
      <c r="B106" s="730"/>
      <c r="C106" s="770">
        <v>174</v>
      </c>
      <c r="D106" s="770">
        <v>157.04</v>
      </c>
      <c r="E106" s="684" t="s">
        <v>667</v>
      </c>
      <c r="F106" s="685" t="s">
        <v>668</v>
      </c>
    </row>
    <row r="107" spans="1:6" s="771" customFormat="1" ht="16.5" customHeight="1">
      <c r="A107" s="769" t="s">
        <v>767</v>
      </c>
      <c r="B107" s="730"/>
      <c r="C107" s="770">
        <v>125</v>
      </c>
      <c r="D107" s="770">
        <v>125</v>
      </c>
      <c r="E107" s="684" t="s">
        <v>667</v>
      </c>
      <c r="F107" s="685" t="s">
        <v>668</v>
      </c>
    </row>
    <row r="108" spans="1:6" s="771" customFormat="1" ht="16.5" customHeight="1">
      <c r="A108" s="769" t="s">
        <v>704</v>
      </c>
      <c r="B108" s="730"/>
      <c r="C108" s="770">
        <v>50</v>
      </c>
      <c r="D108" s="770">
        <v>50</v>
      </c>
      <c r="E108" s="684" t="s">
        <v>667</v>
      </c>
      <c r="F108" s="685" t="s">
        <v>668</v>
      </c>
    </row>
    <row r="109" spans="1:6" s="771" customFormat="1" ht="16.5" customHeight="1">
      <c r="A109" s="769" t="s">
        <v>768</v>
      </c>
      <c r="B109" s="730"/>
      <c r="C109" s="770">
        <v>50</v>
      </c>
      <c r="D109" s="770">
        <v>50</v>
      </c>
      <c r="E109" s="684" t="s">
        <v>667</v>
      </c>
      <c r="F109" s="685" t="s">
        <v>668</v>
      </c>
    </row>
    <row r="110" spans="1:6" s="771" customFormat="1" ht="16.5" customHeight="1">
      <c r="A110" s="769" t="s">
        <v>769</v>
      </c>
      <c r="B110" s="730"/>
      <c r="C110" s="770">
        <v>108</v>
      </c>
      <c r="D110" s="770">
        <v>108</v>
      </c>
      <c r="E110" s="684" t="s">
        <v>667</v>
      </c>
      <c r="F110" s="685" t="s">
        <v>668</v>
      </c>
    </row>
    <row r="111" spans="1:6" s="771" customFormat="1" ht="16.5" customHeight="1">
      <c r="A111" s="769" t="s">
        <v>770</v>
      </c>
      <c r="B111" s="730"/>
      <c r="C111" s="770">
        <v>242</v>
      </c>
      <c r="D111" s="770">
        <v>242</v>
      </c>
      <c r="E111" s="684" t="s">
        <v>667</v>
      </c>
      <c r="F111" s="685" t="s">
        <v>668</v>
      </c>
    </row>
    <row r="112" spans="1:6" s="771" customFormat="1" ht="16.5" customHeight="1">
      <c r="A112" s="769" t="s">
        <v>771</v>
      </c>
      <c r="B112" s="730"/>
      <c r="C112" s="770">
        <v>96</v>
      </c>
      <c r="D112" s="770">
        <v>96</v>
      </c>
      <c r="E112" s="684" t="s">
        <v>667</v>
      </c>
      <c r="F112" s="685" t="s">
        <v>668</v>
      </c>
    </row>
    <row r="113" spans="1:6" s="771" customFormat="1" ht="16.5" customHeight="1">
      <c r="A113" s="769" t="s">
        <v>772</v>
      </c>
      <c r="B113" s="730"/>
      <c r="C113" s="770">
        <v>155</v>
      </c>
      <c r="D113" s="770">
        <v>155</v>
      </c>
      <c r="E113" s="684" t="s">
        <v>667</v>
      </c>
      <c r="F113" s="685" t="s">
        <v>668</v>
      </c>
    </row>
    <row r="114" spans="1:6" s="771" customFormat="1" ht="16.5" customHeight="1">
      <c r="A114" s="769" t="s">
        <v>773</v>
      </c>
      <c r="B114" s="730"/>
      <c r="C114" s="770">
        <v>58</v>
      </c>
      <c r="D114" s="770">
        <v>58</v>
      </c>
      <c r="E114" s="684" t="s">
        <v>667</v>
      </c>
      <c r="F114" s="685" t="s">
        <v>668</v>
      </c>
    </row>
    <row r="115" spans="1:6" s="771" customFormat="1" ht="16.5" customHeight="1">
      <c r="A115" s="769" t="s">
        <v>774</v>
      </c>
      <c r="B115" s="730"/>
      <c r="C115" s="770">
        <v>1111</v>
      </c>
      <c r="D115" s="770">
        <v>1111</v>
      </c>
      <c r="E115" s="684" t="s">
        <v>667</v>
      </c>
      <c r="F115" s="685" t="s">
        <v>668</v>
      </c>
    </row>
    <row r="116" spans="1:6" s="771" customFormat="1" ht="16.5" customHeight="1">
      <c r="A116" s="769" t="s">
        <v>775</v>
      </c>
      <c r="B116" s="730"/>
      <c r="C116" s="770">
        <v>50</v>
      </c>
      <c r="D116" s="770">
        <v>50</v>
      </c>
      <c r="E116" s="684" t="s">
        <v>667</v>
      </c>
      <c r="F116" s="685" t="s">
        <v>668</v>
      </c>
    </row>
    <row r="117" spans="1:6" s="771" customFormat="1" ht="16.5" customHeight="1">
      <c r="A117" s="769" t="s">
        <v>776</v>
      </c>
      <c r="B117" s="730"/>
      <c r="C117" s="770">
        <v>331</v>
      </c>
      <c r="D117" s="770">
        <v>331</v>
      </c>
      <c r="E117" s="684" t="s">
        <v>667</v>
      </c>
      <c r="F117" s="685" t="s">
        <v>668</v>
      </c>
    </row>
    <row r="118" spans="1:6" s="771" customFormat="1" ht="16.5" customHeight="1">
      <c r="A118" s="769" t="s">
        <v>706</v>
      </c>
      <c r="B118" s="730"/>
      <c r="C118" s="770">
        <v>50</v>
      </c>
      <c r="D118" s="770">
        <v>50</v>
      </c>
      <c r="E118" s="684" t="s">
        <v>667</v>
      </c>
      <c r="F118" s="685" t="s">
        <v>668</v>
      </c>
    </row>
    <row r="119" spans="1:6" s="771" customFormat="1" ht="16.5" customHeight="1">
      <c r="A119" s="769" t="s">
        <v>707</v>
      </c>
      <c r="B119" s="730"/>
      <c r="C119" s="770">
        <v>586</v>
      </c>
      <c r="D119" s="770">
        <v>586</v>
      </c>
      <c r="E119" s="684" t="s">
        <v>667</v>
      </c>
      <c r="F119" s="685" t="s">
        <v>668</v>
      </c>
    </row>
    <row r="120" spans="1:6" s="771" customFormat="1" ht="16.5" customHeight="1">
      <c r="A120" s="769" t="s">
        <v>777</v>
      </c>
      <c r="B120" s="730"/>
      <c r="C120" s="770">
        <v>50</v>
      </c>
      <c r="D120" s="770">
        <v>50</v>
      </c>
      <c r="E120" s="684" t="s">
        <v>667</v>
      </c>
      <c r="F120" s="685" t="s">
        <v>668</v>
      </c>
    </row>
    <row r="121" spans="1:6" s="771" customFormat="1" ht="16.5" customHeight="1">
      <c r="A121" s="769" t="s">
        <v>708</v>
      </c>
      <c r="B121" s="730"/>
      <c r="C121" s="770">
        <v>161</v>
      </c>
      <c r="D121" s="770">
        <v>161</v>
      </c>
      <c r="E121" s="684" t="s">
        <v>667</v>
      </c>
      <c r="F121" s="685" t="s">
        <v>668</v>
      </c>
    </row>
    <row r="122" spans="1:6" s="771" customFormat="1" ht="16.5" customHeight="1">
      <c r="A122" s="769" t="s">
        <v>778</v>
      </c>
      <c r="B122" s="730"/>
      <c r="C122" s="770">
        <v>160</v>
      </c>
      <c r="D122" s="770">
        <v>160</v>
      </c>
      <c r="E122" s="684" t="s">
        <v>667</v>
      </c>
      <c r="F122" s="685" t="s">
        <v>668</v>
      </c>
    </row>
    <row r="123" spans="1:6" s="771" customFormat="1" ht="16.5" customHeight="1">
      <c r="A123" s="772"/>
      <c r="B123" s="730"/>
      <c r="C123" s="744"/>
      <c r="D123" s="744"/>
      <c r="E123" s="773"/>
      <c r="F123" s="773"/>
    </row>
    <row r="124" spans="1:10" s="736" customFormat="1" ht="16.5" customHeight="1">
      <c r="A124" s="747" t="s">
        <v>681</v>
      </c>
      <c r="B124" s="738"/>
      <c r="C124" s="748">
        <f>SUM(C52:C123)</f>
        <v>14023</v>
      </c>
      <c r="D124" s="749">
        <f>SUM(D52:D123)</f>
        <v>13906.07</v>
      </c>
      <c r="E124" s="732"/>
      <c r="F124" s="746"/>
      <c r="G124" s="734"/>
      <c r="H124" s="735"/>
      <c r="I124" s="735"/>
      <c r="J124" s="735"/>
    </row>
    <row r="125" spans="1:10" s="736" customFormat="1" ht="16.5" customHeight="1">
      <c r="A125" s="747" t="s">
        <v>682</v>
      </c>
      <c r="B125" s="738"/>
      <c r="C125" s="748">
        <v>0</v>
      </c>
      <c r="D125" s="749">
        <v>0</v>
      </c>
      <c r="E125" s="732"/>
      <c r="F125" s="746"/>
      <c r="G125" s="734"/>
      <c r="H125" s="735"/>
      <c r="I125" s="735"/>
      <c r="J125" s="735"/>
    </row>
    <row r="126" spans="1:10" s="768" customFormat="1" ht="16.5" customHeight="1">
      <c r="A126" s="750" t="s">
        <v>133</v>
      </c>
      <c r="B126" s="751">
        <v>8500</v>
      </c>
      <c r="C126" s="752">
        <f>SUM(C124:C125)</f>
        <v>14023</v>
      </c>
      <c r="D126" s="753">
        <f>SUM(D124:D125)</f>
        <v>13906.07</v>
      </c>
      <c r="E126" s="774"/>
      <c r="F126" s="775" t="s">
        <v>668</v>
      </c>
      <c r="G126" s="766"/>
      <c r="H126" s="767"/>
      <c r="I126" s="767"/>
      <c r="J126" s="767"/>
    </row>
    <row r="127" spans="1:6" s="771" customFormat="1" ht="16.5" customHeight="1">
      <c r="A127" s="772"/>
      <c r="B127" s="730"/>
      <c r="C127" s="744"/>
      <c r="D127" s="744"/>
      <c r="E127" s="773"/>
      <c r="F127" s="773"/>
    </row>
    <row r="128" spans="1:10" s="736" customFormat="1" ht="16.5" customHeight="1">
      <c r="A128" s="756" t="s">
        <v>707</v>
      </c>
      <c r="B128" s="730"/>
      <c r="C128" s="744">
        <v>1500</v>
      </c>
      <c r="D128" s="745">
        <v>1500</v>
      </c>
      <c r="E128" s="732" t="s">
        <v>779</v>
      </c>
      <c r="F128" s="733" t="s">
        <v>780</v>
      </c>
      <c r="G128" s="734"/>
      <c r="H128" s="735"/>
      <c r="I128" s="735"/>
      <c r="J128" s="735"/>
    </row>
    <row r="129" spans="1:10" s="736" customFormat="1" ht="16.5" customHeight="1">
      <c r="A129" s="743"/>
      <c r="B129" s="730"/>
      <c r="C129" s="744"/>
      <c r="D129" s="745"/>
      <c r="E129" s="732"/>
      <c r="F129" s="746"/>
      <c r="G129" s="734"/>
      <c r="H129" s="735"/>
      <c r="I129" s="735"/>
      <c r="J129" s="735"/>
    </row>
    <row r="130" spans="1:10" s="736" customFormat="1" ht="16.5" customHeight="1">
      <c r="A130" s="747" t="s">
        <v>681</v>
      </c>
      <c r="B130" s="738"/>
      <c r="C130" s="748">
        <f>SUM(C128:C129)</f>
        <v>1500</v>
      </c>
      <c r="D130" s="749">
        <f>SUM(D128:D129)</f>
        <v>1500</v>
      </c>
      <c r="E130" s="732"/>
      <c r="F130" s="746"/>
      <c r="G130" s="734"/>
      <c r="H130" s="735"/>
      <c r="I130" s="735"/>
      <c r="J130" s="735"/>
    </row>
    <row r="131" spans="1:10" s="736" customFormat="1" ht="16.5" customHeight="1">
      <c r="A131" s="747" t="s">
        <v>682</v>
      </c>
      <c r="B131" s="738"/>
      <c r="C131" s="748">
        <v>0</v>
      </c>
      <c r="D131" s="749">
        <v>0</v>
      </c>
      <c r="E131" s="732"/>
      <c r="F131" s="746"/>
      <c r="G131" s="734"/>
      <c r="H131" s="735"/>
      <c r="I131" s="735"/>
      <c r="J131" s="735"/>
    </row>
    <row r="132" spans="1:10" s="768" customFormat="1" ht="16.5" customHeight="1">
      <c r="A132" s="750" t="s">
        <v>133</v>
      </c>
      <c r="B132" s="751">
        <v>0</v>
      </c>
      <c r="C132" s="752">
        <f>SUM(C130:C131)</f>
        <v>1500</v>
      </c>
      <c r="D132" s="753">
        <f>SUM(D130:D131)</f>
        <v>1500</v>
      </c>
      <c r="E132" s="774"/>
      <c r="F132" s="776" t="s">
        <v>780</v>
      </c>
      <c r="G132" s="766"/>
      <c r="H132" s="767"/>
      <c r="I132" s="767"/>
      <c r="J132" s="767"/>
    </row>
    <row r="133" spans="1:6" s="771" customFormat="1" ht="16.5" customHeight="1">
      <c r="A133" s="772"/>
      <c r="B133" s="730"/>
      <c r="C133" s="744"/>
      <c r="D133" s="744"/>
      <c r="E133" s="773"/>
      <c r="F133" s="773"/>
    </row>
    <row r="134" spans="1:10" s="737" customFormat="1" ht="16.5" customHeight="1">
      <c r="A134" s="756" t="s">
        <v>684</v>
      </c>
      <c r="B134" s="730"/>
      <c r="C134" s="731">
        <v>519</v>
      </c>
      <c r="D134" s="731">
        <v>519</v>
      </c>
      <c r="E134" s="732"/>
      <c r="F134" s="733" t="s">
        <v>683</v>
      </c>
      <c r="G134" s="734"/>
      <c r="H134" s="735"/>
      <c r="I134" s="735"/>
      <c r="J134" s="735"/>
    </row>
    <row r="135" spans="1:10" s="737" customFormat="1" ht="16.5" customHeight="1">
      <c r="A135" s="756"/>
      <c r="B135" s="730"/>
      <c r="C135" s="731"/>
      <c r="D135" s="731"/>
      <c r="E135" s="732"/>
      <c r="F135" s="733"/>
      <c r="G135" s="734"/>
      <c r="H135" s="735"/>
      <c r="I135" s="735"/>
      <c r="J135" s="735"/>
    </row>
    <row r="136" spans="1:10" s="737" customFormat="1" ht="16.5" customHeight="1">
      <c r="A136" s="747" t="s">
        <v>681</v>
      </c>
      <c r="B136" s="738"/>
      <c r="C136" s="777">
        <f>SUM(C134:C135)</f>
        <v>519</v>
      </c>
      <c r="D136" s="777">
        <f>SUM(D134:D135)</f>
        <v>519</v>
      </c>
      <c r="E136" s="732"/>
      <c r="F136" s="733"/>
      <c r="G136" s="734"/>
      <c r="H136" s="735"/>
      <c r="I136" s="735"/>
      <c r="J136" s="735"/>
    </row>
    <row r="137" spans="1:10" s="737" customFormat="1" ht="16.5" customHeight="1">
      <c r="A137" s="747" t="s">
        <v>682</v>
      </c>
      <c r="B137" s="738"/>
      <c r="C137" s="777">
        <v>0</v>
      </c>
      <c r="D137" s="777">
        <v>0</v>
      </c>
      <c r="E137" s="732"/>
      <c r="F137" s="733"/>
      <c r="G137" s="734"/>
      <c r="H137" s="735"/>
      <c r="I137" s="735"/>
      <c r="J137" s="735"/>
    </row>
    <row r="138" spans="1:10" s="737" customFormat="1" ht="16.5" customHeight="1">
      <c r="A138" s="750" t="s">
        <v>133</v>
      </c>
      <c r="B138" s="751">
        <v>519</v>
      </c>
      <c r="C138" s="778">
        <f>SUM(C136:C137)</f>
        <v>519</v>
      </c>
      <c r="D138" s="778">
        <f>SUM(D136:D137)</f>
        <v>519</v>
      </c>
      <c r="E138" s="754"/>
      <c r="F138" s="776" t="s">
        <v>683</v>
      </c>
      <c r="G138" s="734"/>
      <c r="H138" s="735"/>
      <c r="I138" s="735"/>
      <c r="J138" s="735"/>
    </row>
    <row r="139" spans="1:6" s="771" customFormat="1" ht="16.5" customHeight="1">
      <c r="A139" s="772"/>
      <c r="B139" s="730"/>
      <c r="C139" s="744"/>
      <c r="D139" s="744"/>
      <c r="E139" s="773"/>
      <c r="F139" s="773"/>
    </row>
    <row r="140" spans="1:10" s="736" customFormat="1" ht="16.5" customHeight="1">
      <c r="A140" s="756" t="s">
        <v>711</v>
      </c>
      <c r="B140" s="730"/>
      <c r="C140" s="744"/>
      <c r="D140" s="731">
        <v>14.75</v>
      </c>
      <c r="E140" s="732"/>
      <c r="F140" s="733" t="s">
        <v>781</v>
      </c>
      <c r="G140" s="734"/>
      <c r="H140" s="735"/>
      <c r="I140" s="735"/>
      <c r="J140" s="735"/>
    </row>
    <row r="141" spans="1:10" s="736" customFormat="1" ht="16.5" customHeight="1">
      <c r="A141" s="756"/>
      <c r="B141" s="730"/>
      <c r="C141" s="744"/>
      <c r="D141" s="731"/>
      <c r="E141" s="732"/>
      <c r="F141" s="733"/>
      <c r="G141" s="734"/>
      <c r="H141" s="735"/>
      <c r="I141" s="735"/>
      <c r="J141" s="735"/>
    </row>
    <row r="142" spans="1:10" s="736" customFormat="1" ht="16.5" customHeight="1">
      <c r="A142" s="747" t="s">
        <v>681</v>
      </c>
      <c r="B142" s="738"/>
      <c r="C142" s="748">
        <v>0</v>
      </c>
      <c r="D142" s="777">
        <f>D140</f>
        <v>14.75</v>
      </c>
      <c r="E142" s="732"/>
      <c r="F142" s="733"/>
      <c r="G142" s="734"/>
      <c r="H142" s="735"/>
      <c r="I142" s="735"/>
      <c r="J142" s="735"/>
    </row>
    <row r="143" spans="1:10" s="736" customFormat="1" ht="16.5" customHeight="1">
      <c r="A143" s="747" t="s">
        <v>682</v>
      </c>
      <c r="B143" s="738"/>
      <c r="C143" s="748">
        <v>0</v>
      </c>
      <c r="D143" s="777">
        <v>0</v>
      </c>
      <c r="E143" s="732"/>
      <c r="F143" s="733"/>
      <c r="G143" s="734"/>
      <c r="H143" s="735"/>
      <c r="I143" s="735"/>
      <c r="J143" s="735"/>
    </row>
    <row r="144" spans="1:10" s="736" customFormat="1" ht="16.5" customHeight="1">
      <c r="A144" s="750" t="s">
        <v>133</v>
      </c>
      <c r="B144" s="751">
        <v>0</v>
      </c>
      <c r="C144" s="752">
        <v>0</v>
      </c>
      <c r="D144" s="778">
        <f>SUM(D142:D143)</f>
        <v>14.75</v>
      </c>
      <c r="E144" s="754"/>
      <c r="F144" s="776" t="s">
        <v>781</v>
      </c>
      <c r="G144" s="734"/>
      <c r="H144" s="735"/>
      <c r="I144" s="735"/>
      <c r="J144" s="735"/>
    </row>
    <row r="145" spans="1:6" s="771" customFormat="1" ht="16.5" customHeight="1">
      <c r="A145" s="772"/>
      <c r="B145" s="730"/>
      <c r="C145" s="744"/>
      <c r="D145" s="744"/>
      <c r="E145" s="773"/>
      <c r="F145" s="773"/>
    </row>
    <row r="146" spans="1:10" s="737" customFormat="1" ht="16.5" customHeight="1">
      <c r="A146" s="779" t="s">
        <v>782</v>
      </c>
      <c r="B146" s="759"/>
      <c r="C146" s="731">
        <v>52</v>
      </c>
      <c r="D146" s="731">
        <v>52</v>
      </c>
      <c r="E146" s="761"/>
      <c r="F146" s="733" t="s">
        <v>783</v>
      </c>
      <c r="G146" s="734"/>
      <c r="H146" s="735"/>
      <c r="I146" s="735"/>
      <c r="J146" s="735"/>
    </row>
    <row r="147" spans="1:10" s="737" customFormat="1" ht="16.5" customHeight="1">
      <c r="A147" s="779" t="s">
        <v>784</v>
      </c>
      <c r="B147" s="759"/>
      <c r="C147" s="731">
        <v>52</v>
      </c>
      <c r="D147" s="731">
        <v>52</v>
      </c>
      <c r="E147" s="761"/>
      <c r="F147" s="733" t="s">
        <v>783</v>
      </c>
      <c r="G147" s="734"/>
      <c r="H147" s="735"/>
      <c r="I147" s="735"/>
      <c r="J147" s="735"/>
    </row>
    <row r="148" spans="1:10" s="737" customFormat="1" ht="16.5" customHeight="1">
      <c r="A148" s="779" t="s">
        <v>785</v>
      </c>
      <c r="B148" s="759"/>
      <c r="C148" s="731">
        <v>52</v>
      </c>
      <c r="D148" s="731">
        <v>52</v>
      </c>
      <c r="E148" s="761"/>
      <c r="F148" s="733" t="s">
        <v>783</v>
      </c>
      <c r="G148" s="734"/>
      <c r="H148" s="735"/>
      <c r="I148" s="735"/>
      <c r="J148" s="735"/>
    </row>
    <row r="149" spans="1:10" s="737" customFormat="1" ht="16.5" customHeight="1">
      <c r="A149" s="779" t="s">
        <v>786</v>
      </c>
      <c r="B149" s="759"/>
      <c r="C149" s="731">
        <v>52</v>
      </c>
      <c r="D149" s="731">
        <v>52</v>
      </c>
      <c r="E149" s="761"/>
      <c r="F149" s="733" t="s">
        <v>783</v>
      </c>
      <c r="G149" s="734"/>
      <c r="H149" s="735"/>
      <c r="I149" s="735"/>
      <c r="J149" s="735"/>
    </row>
    <row r="150" spans="1:10" s="715" customFormat="1" ht="16.5" customHeight="1">
      <c r="A150" s="779" t="s">
        <v>787</v>
      </c>
      <c r="B150" s="759"/>
      <c r="C150" s="731">
        <v>52</v>
      </c>
      <c r="D150" s="731">
        <v>52</v>
      </c>
      <c r="E150" s="732"/>
      <c r="F150" s="733" t="s">
        <v>783</v>
      </c>
      <c r="G150" s="734"/>
      <c r="H150" s="735"/>
      <c r="I150" s="735"/>
      <c r="J150" s="735"/>
    </row>
    <row r="151" spans="1:10" s="737" customFormat="1" ht="16.5" customHeight="1">
      <c r="A151" s="779" t="s">
        <v>788</v>
      </c>
      <c r="B151" s="759"/>
      <c r="C151" s="731">
        <v>52</v>
      </c>
      <c r="D151" s="731">
        <v>52</v>
      </c>
      <c r="E151" s="761"/>
      <c r="F151" s="733" t="s">
        <v>783</v>
      </c>
      <c r="G151" s="734"/>
      <c r="H151" s="735"/>
      <c r="I151" s="735"/>
      <c r="J151" s="735"/>
    </row>
    <row r="152" spans="1:10" s="737" customFormat="1" ht="16.5" customHeight="1">
      <c r="A152" s="779" t="s">
        <v>789</v>
      </c>
      <c r="B152" s="759"/>
      <c r="C152" s="731">
        <v>52</v>
      </c>
      <c r="D152" s="731">
        <v>52</v>
      </c>
      <c r="E152" s="761"/>
      <c r="F152" s="733" t="s">
        <v>783</v>
      </c>
      <c r="G152" s="734"/>
      <c r="H152" s="735"/>
      <c r="I152" s="735"/>
      <c r="J152" s="735"/>
    </row>
    <row r="153" spans="1:10" s="737" customFormat="1" ht="16.5" customHeight="1">
      <c r="A153" s="779" t="s">
        <v>790</v>
      </c>
      <c r="B153" s="759"/>
      <c r="C153" s="731">
        <v>52</v>
      </c>
      <c r="D153" s="731">
        <v>52</v>
      </c>
      <c r="E153" s="761"/>
      <c r="F153" s="733" t="s">
        <v>783</v>
      </c>
      <c r="G153" s="734"/>
      <c r="H153" s="735"/>
      <c r="I153" s="735"/>
      <c r="J153" s="735"/>
    </row>
    <row r="154" spans="1:10" s="737" customFormat="1" ht="16.5" customHeight="1">
      <c r="A154" s="779" t="s">
        <v>791</v>
      </c>
      <c r="B154" s="759"/>
      <c r="C154" s="731">
        <v>52</v>
      </c>
      <c r="D154" s="731">
        <v>52</v>
      </c>
      <c r="E154" s="761"/>
      <c r="F154" s="733" t="s">
        <v>783</v>
      </c>
      <c r="G154" s="734"/>
      <c r="H154" s="735"/>
      <c r="I154" s="735"/>
      <c r="J154" s="735"/>
    </row>
    <row r="155" spans="1:10" s="737" customFormat="1" ht="16.5" customHeight="1">
      <c r="A155" s="779" t="s">
        <v>792</v>
      </c>
      <c r="B155" s="759"/>
      <c r="C155" s="731">
        <v>52</v>
      </c>
      <c r="D155" s="731">
        <v>52</v>
      </c>
      <c r="E155" s="761"/>
      <c r="F155" s="733" t="s">
        <v>783</v>
      </c>
      <c r="G155" s="734"/>
      <c r="H155" s="735"/>
      <c r="I155" s="735"/>
      <c r="J155" s="735"/>
    </row>
    <row r="156" spans="1:10" s="737" customFormat="1" ht="16.5" customHeight="1">
      <c r="A156" s="779" t="s">
        <v>913</v>
      </c>
      <c r="B156" s="759"/>
      <c r="C156" s="731">
        <v>52</v>
      </c>
      <c r="D156" s="731">
        <v>52</v>
      </c>
      <c r="E156" s="761"/>
      <c r="F156" s="733" t="s">
        <v>783</v>
      </c>
      <c r="G156" s="734"/>
      <c r="H156" s="735"/>
      <c r="I156" s="735"/>
      <c r="J156" s="735"/>
    </row>
    <row r="157" spans="1:10" s="737" customFormat="1" ht="16.5" customHeight="1">
      <c r="A157" s="779" t="s">
        <v>914</v>
      </c>
      <c r="B157" s="759"/>
      <c r="C157" s="731">
        <v>52</v>
      </c>
      <c r="D157" s="731">
        <v>52</v>
      </c>
      <c r="E157" s="761"/>
      <c r="F157" s="733" t="s">
        <v>783</v>
      </c>
      <c r="G157" s="734"/>
      <c r="H157" s="735"/>
      <c r="I157" s="735"/>
      <c r="J157" s="735"/>
    </row>
    <row r="158" spans="1:10" s="737" customFormat="1" ht="16.5" customHeight="1">
      <c r="A158" s="779" t="s">
        <v>915</v>
      </c>
      <c r="B158" s="759"/>
      <c r="C158" s="731">
        <v>52</v>
      </c>
      <c r="D158" s="731">
        <v>52</v>
      </c>
      <c r="E158" s="761"/>
      <c r="F158" s="733" t="s">
        <v>783</v>
      </c>
      <c r="G158" s="734"/>
      <c r="H158" s="735"/>
      <c r="I158" s="735"/>
      <c r="J158" s="735"/>
    </row>
    <row r="159" spans="1:10" s="737" customFormat="1" ht="16.5" customHeight="1">
      <c r="A159" s="779" t="s">
        <v>916</v>
      </c>
      <c r="B159" s="759"/>
      <c r="C159" s="731">
        <v>52</v>
      </c>
      <c r="D159" s="731">
        <v>52</v>
      </c>
      <c r="E159" s="761"/>
      <c r="F159" s="733" t="s">
        <v>783</v>
      </c>
      <c r="G159" s="734"/>
      <c r="H159" s="735"/>
      <c r="I159" s="735"/>
      <c r="J159" s="735"/>
    </row>
    <row r="160" spans="1:10" s="737" customFormat="1" ht="16.5" customHeight="1">
      <c r="A160" s="779" t="s">
        <v>917</v>
      </c>
      <c r="B160" s="759"/>
      <c r="C160" s="731">
        <v>52</v>
      </c>
      <c r="D160" s="731">
        <v>52</v>
      </c>
      <c r="E160" s="761"/>
      <c r="F160" s="733" t="s">
        <v>783</v>
      </c>
      <c r="G160" s="734"/>
      <c r="H160" s="735"/>
      <c r="I160" s="735"/>
      <c r="J160" s="735"/>
    </row>
    <row r="161" spans="1:10" s="737" customFormat="1" ht="16.5" customHeight="1">
      <c r="A161" s="779" t="s">
        <v>918</v>
      </c>
      <c r="B161" s="759"/>
      <c r="C161" s="731">
        <v>52</v>
      </c>
      <c r="D161" s="731">
        <v>52</v>
      </c>
      <c r="E161" s="761"/>
      <c r="F161" s="733" t="s">
        <v>783</v>
      </c>
      <c r="G161" s="734"/>
      <c r="H161" s="735"/>
      <c r="I161" s="735"/>
      <c r="J161" s="735"/>
    </row>
    <row r="162" spans="1:10" s="737" customFormat="1" ht="16.5" customHeight="1">
      <c r="A162" s="779" t="s">
        <v>919</v>
      </c>
      <c r="B162" s="759"/>
      <c r="C162" s="731">
        <v>52</v>
      </c>
      <c r="D162" s="731">
        <v>52</v>
      </c>
      <c r="E162" s="761"/>
      <c r="F162" s="733" t="s">
        <v>783</v>
      </c>
      <c r="G162" s="734"/>
      <c r="H162" s="735"/>
      <c r="I162" s="735"/>
      <c r="J162" s="735"/>
    </row>
    <row r="163" spans="1:10" s="737" customFormat="1" ht="16.5" customHeight="1">
      <c r="A163" s="779" t="s">
        <v>920</v>
      </c>
      <c r="B163" s="759"/>
      <c r="C163" s="731">
        <v>52</v>
      </c>
      <c r="D163" s="731">
        <v>52</v>
      </c>
      <c r="E163" s="761"/>
      <c r="F163" s="733" t="s">
        <v>783</v>
      </c>
      <c r="G163" s="734"/>
      <c r="H163" s="735"/>
      <c r="I163" s="735"/>
      <c r="J163" s="735"/>
    </row>
    <row r="164" spans="1:10" s="737" customFormat="1" ht="16.5" customHeight="1">
      <c r="A164" s="779" t="s">
        <v>921</v>
      </c>
      <c r="B164" s="759"/>
      <c r="C164" s="731">
        <v>52</v>
      </c>
      <c r="D164" s="731">
        <v>52</v>
      </c>
      <c r="E164" s="761"/>
      <c r="F164" s="733" t="s">
        <v>783</v>
      </c>
      <c r="G164" s="734"/>
      <c r="H164" s="735"/>
      <c r="I164" s="735"/>
      <c r="J164" s="735"/>
    </row>
    <row r="165" spans="1:10" s="737" customFormat="1" ht="16.5" customHeight="1">
      <c r="A165" s="779" t="s">
        <v>922</v>
      </c>
      <c r="B165" s="759"/>
      <c r="C165" s="731">
        <v>52</v>
      </c>
      <c r="D165" s="731">
        <v>52</v>
      </c>
      <c r="E165" s="761"/>
      <c r="F165" s="733" t="s">
        <v>783</v>
      </c>
      <c r="G165" s="734"/>
      <c r="H165" s="735"/>
      <c r="I165" s="735"/>
      <c r="J165" s="735"/>
    </row>
    <row r="166" spans="1:10" s="737" customFormat="1" ht="16.5" customHeight="1">
      <c r="A166" s="779" t="s">
        <v>923</v>
      </c>
      <c r="B166" s="759"/>
      <c r="C166" s="731">
        <v>52</v>
      </c>
      <c r="D166" s="731">
        <v>52</v>
      </c>
      <c r="E166" s="761"/>
      <c r="F166" s="733" t="s">
        <v>783</v>
      </c>
      <c r="G166" s="734"/>
      <c r="H166" s="735"/>
      <c r="I166" s="735"/>
      <c r="J166" s="735"/>
    </row>
    <row r="167" spans="1:10" s="737" customFormat="1" ht="16.5" customHeight="1">
      <c r="A167" s="779" t="s">
        <v>924</v>
      </c>
      <c r="B167" s="759"/>
      <c r="C167" s="731">
        <v>52</v>
      </c>
      <c r="D167" s="731">
        <v>52</v>
      </c>
      <c r="E167" s="761"/>
      <c r="F167" s="733" t="s">
        <v>783</v>
      </c>
      <c r="G167" s="734"/>
      <c r="H167" s="735"/>
      <c r="I167" s="735"/>
      <c r="J167" s="735"/>
    </row>
    <row r="168" spans="1:10" s="737" customFormat="1" ht="16.5" customHeight="1">
      <c r="A168" s="779" t="s">
        <v>925</v>
      </c>
      <c r="B168" s="759"/>
      <c r="C168" s="731">
        <v>52</v>
      </c>
      <c r="D168" s="731">
        <v>52</v>
      </c>
      <c r="E168" s="761"/>
      <c r="F168" s="733" t="s">
        <v>783</v>
      </c>
      <c r="G168" s="734"/>
      <c r="H168" s="735"/>
      <c r="I168" s="735"/>
      <c r="J168" s="735"/>
    </row>
    <row r="169" spans="1:10" s="737" customFormat="1" ht="16.5" customHeight="1">
      <c r="A169" s="779" t="s">
        <v>926</v>
      </c>
      <c r="B169" s="759"/>
      <c r="C169" s="731">
        <v>52</v>
      </c>
      <c r="D169" s="731">
        <v>52</v>
      </c>
      <c r="E169" s="761"/>
      <c r="F169" s="733" t="s">
        <v>783</v>
      </c>
      <c r="G169" s="734"/>
      <c r="H169" s="735"/>
      <c r="I169" s="735"/>
      <c r="J169" s="735"/>
    </row>
    <row r="170" spans="1:10" s="737" customFormat="1" ht="16.5" customHeight="1">
      <c r="A170" s="779" t="s">
        <v>927</v>
      </c>
      <c r="B170" s="759"/>
      <c r="C170" s="731">
        <v>52</v>
      </c>
      <c r="D170" s="731">
        <v>52</v>
      </c>
      <c r="E170" s="761"/>
      <c r="F170" s="733" t="s">
        <v>783</v>
      </c>
      <c r="G170" s="734"/>
      <c r="H170" s="735"/>
      <c r="I170" s="735"/>
      <c r="J170" s="735"/>
    </row>
    <row r="171" spans="1:10" s="737" customFormat="1" ht="16.5" customHeight="1">
      <c r="A171" s="779" t="s">
        <v>928</v>
      </c>
      <c r="B171" s="759"/>
      <c r="C171" s="731">
        <v>52</v>
      </c>
      <c r="D171" s="731">
        <v>52</v>
      </c>
      <c r="E171" s="761"/>
      <c r="F171" s="733" t="s">
        <v>783</v>
      </c>
      <c r="G171" s="734"/>
      <c r="H171" s="735"/>
      <c r="I171" s="735"/>
      <c r="J171" s="735"/>
    </row>
    <row r="172" spans="1:10" s="737" customFormat="1" ht="16.5" customHeight="1">
      <c r="A172" s="779" t="s">
        <v>929</v>
      </c>
      <c r="B172" s="759"/>
      <c r="C172" s="731">
        <v>52</v>
      </c>
      <c r="D172" s="731">
        <v>52</v>
      </c>
      <c r="E172" s="761"/>
      <c r="F172" s="733" t="s">
        <v>783</v>
      </c>
      <c r="G172" s="734"/>
      <c r="H172" s="735"/>
      <c r="I172" s="735"/>
      <c r="J172" s="735"/>
    </row>
    <row r="173" spans="1:10" s="737" customFormat="1" ht="16.5" customHeight="1">
      <c r="A173" s="779" t="s">
        <v>930</v>
      </c>
      <c r="B173" s="759"/>
      <c r="C173" s="731">
        <v>52</v>
      </c>
      <c r="D173" s="731">
        <v>52</v>
      </c>
      <c r="E173" s="761"/>
      <c r="F173" s="733" t="s">
        <v>783</v>
      </c>
      <c r="G173" s="734"/>
      <c r="H173" s="735"/>
      <c r="I173" s="735"/>
      <c r="J173" s="735"/>
    </row>
    <row r="174" spans="1:10" s="737" customFormat="1" ht="16.5" customHeight="1">
      <c r="A174" s="779" t="s">
        <v>931</v>
      </c>
      <c r="B174" s="759"/>
      <c r="C174" s="731">
        <v>52</v>
      </c>
      <c r="D174" s="731">
        <v>52</v>
      </c>
      <c r="E174" s="761"/>
      <c r="F174" s="733" t="s">
        <v>783</v>
      </c>
      <c r="G174" s="734"/>
      <c r="H174" s="735"/>
      <c r="I174" s="735"/>
      <c r="J174" s="735"/>
    </row>
    <row r="175" spans="1:10" s="737" customFormat="1" ht="16.5" customHeight="1">
      <c r="A175" s="779" t="s">
        <v>932</v>
      </c>
      <c r="B175" s="759"/>
      <c r="C175" s="731">
        <v>52</v>
      </c>
      <c r="D175" s="731">
        <v>52</v>
      </c>
      <c r="E175" s="761"/>
      <c r="F175" s="733" t="s">
        <v>783</v>
      </c>
      <c r="G175" s="734"/>
      <c r="H175" s="735"/>
      <c r="I175" s="735"/>
      <c r="J175" s="735"/>
    </row>
    <row r="176" spans="1:10" s="737" customFormat="1" ht="16.5" customHeight="1">
      <c r="A176" s="779" t="s">
        <v>933</v>
      </c>
      <c r="B176" s="759"/>
      <c r="C176" s="731">
        <v>52</v>
      </c>
      <c r="D176" s="731">
        <v>52</v>
      </c>
      <c r="E176" s="761"/>
      <c r="F176" s="733" t="s">
        <v>783</v>
      </c>
      <c r="G176" s="734"/>
      <c r="H176" s="735"/>
      <c r="I176" s="735"/>
      <c r="J176" s="735"/>
    </row>
    <row r="177" spans="1:10" s="737" customFormat="1" ht="16.5" customHeight="1">
      <c r="A177" s="779" t="s">
        <v>934</v>
      </c>
      <c r="B177" s="759"/>
      <c r="C177" s="731">
        <v>52</v>
      </c>
      <c r="D177" s="731">
        <v>52</v>
      </c>
      <c r="E177" s="761"/>
      <c r="F177" s="733" t="s">
        <v>783</v>
      </c>
      <c r="G177" s="734"/>
      <c r="H177" s="735"/>
      <c r="I177" s="735"/>
      <c r="J177" s="735"/>
    </row>
    <row r="178" spans="1:10" s="737" customFormat="1" ht="16.5" customHeight="1">
      <c r="A178" s="779" t="s">
        <v>935</v>
      </c>
      <c r="B178" s="759"/>
      <c r="C178" s="731">
        <v>52</v>
      </c>
      <c r="D178" s="731">
        <v>52</v>
      </c>
      <c r="E178" s="761"/>
      <c r="F178" s="733" t="s">
        <v>783</v>
      </c>
      <c r="G178" s="734"/>
      <c r="H178" s="735"/>
      <c r="I178" s="735"/>
      <c r="J178" s="735"/>
    </row>
    <row r="179" spans="1:10" s="737" customFormat="1" ht="16.5" customHeight="1">
      <c r="A179" s="779" t="s">
        <v>936</v>
      </c>
      <c r="B179" s="759"/>
      <c r="C179" s="731">
        <v>52</v>
      </c>
      <c r="D179" s="731">
        <v>52</v>
      </c>
      <c r="E179" s="761"/>
      <c r="F179" s="733" t="s">
        <v>783</v>
      </c>
      <c r="G179" s="734"/>
      <c r="H179" s="735"/>
      <c r="I179" s="735"/>
      <c r="J179" s="735"/>
    </row>
    <row r="180" spans="1:10" s="737" customFormat="1" ht="16.5" customHeight="1">
      <c r="A180" s="779" t="s">
        <v>937</v>
      </c>
      <c r="B180" s="759"/>
      <c r="C180" s="731">
        <v>52</v>
      </c>
      <c r="D180" s="731">
        <v>52</v>
      </c>
      <c r="E180" s="761"/>
      <c r="F180" s="733" t="s">
        <v>783</v>
      </c>
      <c r="G180" s="734"/>
      <c r="H180" s="735"/>
      <c r="I180" s="735"/>
      <c r="J180" s="735"/>
    </row>
    <row r="181" spans="1:10" s="737" customFormat="1" ht="16.5" customHeight="1">
      <c r="A181" s="779" t="s">
        <v>938</v>
      </c>
      <c r="B181" s="759"/>
      <c r="C181" s="731">
        <v>52</v>
      </c>
      <c r="D181" s="731">
        <v>52</v>
      </c>
      <c r="E181" s="761"/>
      <c r="F181" s="733" t="s">
        <v>783</v>
      </c>
      <c r="G181" s="734"/>
      <c r="H181" s="735"/>
      <c r="I181" s="735"/>
      <c r="J181" s="735"/>
    </row>
    <row r="182" spans="1:10" s="737" customFormat="1" ht="16.5" customHeight="1">
      <c r="A182" s="779" t="s">
        <v>939</v>
      </c>
      <c r="B182" s="759"/>
      <c r="C182" s="731">
        <v>52</v>
      </c>
      <c r="D182" s="731">
        <v>52</v>
      </c>
      <c r="E182" s="761"/>
      <c r="F182" s="733" t="s">
        <v>783</v>
      </c>
      <c r="G182" s="734"/>
      <c r="H182" s="735"/>
      <c r="I182" s="735"/>
      <c r="J182" s="735"/>
    </row>
    <row r="183" spans="1:10" s="737" customFormat="1" ht="16.5" customHeight="1">
      <c r="A183" s="779" t="s">
        <v>940</v>
      </c>
      <c r="B183" s="759"/>
      <c r="C183" s="731">
        <v>52</v>
      </c>
      <c r="D183" s="731">
        <v>52</v>
      </c>
      <c r="E183" s="761"/>
      <c r="F183" s="733" t="s">
        <v>783</v>
      </c>
      <c r="G183" s="734"/>
      <c r="H183" s="735"/>
      <c r="I183" s="735"/>
      <c r="J183" s="735"/>
    </row>
    <row r="184" spans="1:10" s="737" customFormat="1" ht="16.5" customHeight="1">
      <c r="A184" s="779" t="s">
        <v>941</v>
      </c>
      <c r="B184" s="759"/>
      <c r="C184" s="731">
        <v>52</v>
      </c>
      <c r="D184" s="731">
        <v>52</v>
      </c>
      <c r="E184" s="761"/>
      <c r="F184" s="733" t="s">
        <v>783</v>
      </c>
      <c r="G184" s="734"/>
      <c r="H184" s="735"/>
      <c r="I184" s="735"/>
      <c r="J184" s="735"/>
    </row>
    <row r="185" spans="1:10" s="737" customFormat="1" ht="16.5" customHeight="1">
      <c r="A185" s="779" t="s">
        <v>942</v>
      </c>
      <c r="B185" s="759"/>
      <c r="C185" s="731">
        <v>52</v>
      </c>
      <c r="D185" s="731">
        <v>52</v>
      </c>
      <c r="E185" s="761"/>
      <c r="F185" s="733" t="s">
        <v>783</v>
      </c>
      <c r="G185" s="734"/>
      <c r="H185" s="735"/>
      <c r="I185" s="735"/>
      <c r="J185" s="735"/>
    </row>
    <row r="186" spans="1:10" s="737" customFormat="1" ht="16.5" customHeight="1">
      <c r="A186" s="779" t="s">
        <v>943</v>
      </c>
      <c r="B186" s="759"/>
      <c r="C186" s="731">
        <v>52</v>
      </c>
      <c r="D186" s="731">
        <v>52</v>
      </c>
      <c r="E186" s="761"/>
      <c r="F186" s="733" t="s">
        <v>783</v>
      </c>
      <c r="G186" s="734"/>
      <c r="H186" s="735"/>
      <c r="I186" s="735"/>
      <c r="J186" s="735"/>
    </row>
    <row r="187" spans="1:10" s="737" customFormat="1" ht="16.5" customHeight="1">
      <c r="A187" s="779" t="s">
        <v>944</v>
      </c>
      <c r="B187" s="759"/>
      <c r="C187" s="731">
        <v>52</v>
      </c>
      <c r="D187" s="731">
        <v>52</v>
      </c>
      <c r="E187" s="761"/>
      <c r="F187" s="733" t="s">
        <v>783</v>
      </c>
      <c r="G187" s="734"/>
      <c r="H187" s="735"/>
      <c r="I187" s="735"/>
      <c r="J187" s="735"/>
    </row>
    <row r="188" spans="1:10" s="737" customFormat="1" ht="16.5" customHeight="1">
      <c r="A188" s="779" t="s">
        <v>945</v>
      </c>
      <c r="B188" s="759"/>
      <c r="C188" s="731">
        <v>52</v>
      </c>
      <c r="D188" s="731">
        <v>52</v>
      </c>
      <c r="E188" s="761"/>
      <c r="F188" s="733" t="s">
        <v>783</v>
      </c>
      <c r="G188" s="734"/>
      <c r="H188" s="735"/>
      <c r="I188" s="735"/>
      <c r="J188" s="735"/>
    </row>
    <row r="189" spans="1:10" s="737" customFormat="1" ht="16.5" customHeight="1">
      <c r="A189" s="779" t="s">
        <v>946</v>
      </c>
      <c r="B189" s="759"/>
      <c r="C189" s="731">
        <v>52</v>
      </c>
      <c r="D189" s="731">
        <v>52</v>
      </c>
      <c r="E189" s="761"/>
      <c r="F189" s="733" t="s">
        <v>783</v>
      </c>
      <c r="G189" s="734"/>
      <c r="H189" s="735"/>
      <c r="I189" s="735"/>
      <c r="J189" s="735"/>
    </row>
    <row r="190" spans="1:10" s="737" customFormat="1" ht="16.5" customHeight="1">
      <c r="A190" s="779" t="s">
        <v>947</v>
      </c>
      <c r="B190" s="759"/>
      <c r="C190" s="731">
        <v>52</v>
      </c>
      <c r="D190" s="731">
        <v>52</v>
      </c>
      <c r="E190" s="761"/>
      <c r="F190" s="733" t="s">
        <v>783</v>
      </c>
      <c r="G190" s="734"/>
      <c r="H190" s="735"/>
      <c r="I190" s="735"/>
      <c r="J190" s="735"/>
    </row>
    <row r="191" spans="1:10" s="737" customFormat="1" ht="16.5" customHeight="1">
      <c r="A191" s="779" t="s">
        <v>948</v>
      </c>
      <c r="B191" s="759"/>
      <c r="C191" s="731">
        <v>52</v>
      </c>
      <c r="D191" s="731">
        <v>52</v>
      </c>
      <c r="E191" s="761"/>
      <c r="F191" s="733" t="s">
        <v>783</v>
      </c>
      <c r="G191" s="734"/>
      <c r="H191" s="735"/>
      <c r="I191" s="735"/>
      <c r="J191" s="735"/>
    </row>
    <row r="192" spans="1:10" s="737" customFormat="1" ht="16.5" customHeight="1">
      <c r="A192" s="779" t="s">
        <v>949</v>
      </c>
      <c r="B192" s="759"/>
      <c r="C192" s="731">
        <v>52</v>
      </c>
      <c r="D192" s="731">
        <v>52</v>
      </c>
      <c r="E192" s="761"/>
      <c r="F192" s="733" t="s">
        <v>783</v>
      </c>
      <c r="G192" s="734"/>
      <c r="H192" s="735"/>
      <c r="I192" s="735"/>
      <c r="J192" s="735"/>
    </row>
    <row r="193" spans="1:10" s="737" customFormat="1" ht="16.5" customHeight="1">
      <c r="A193" s="779" t="s">
        <v>950</v>
      </c>
      <c r="B193" s="759"/>
      <c r="C193" s="731">
        <v>52</v>
      </c>
      <c r="D193" s="731">
        <v>52</v>
      </c>
      <c r="E193" s="761"/>
      <c r="F193" s="733" t="s">
        <v>783</v>
      </c>
      <c r="G193" s="734"/>
      <c r="H193" s="735"/>
      <c r="I193" s="735"/>
      <c r="J193" s="735"/>
    </row>
    <row r="194" spans="1:10" s="737" customFormat="1" ht="16.5" customHeight="1">
      <c r="A194" s="779" t="s">
        <v>951</v>
      </c>
      <c r="B194" s="759"/>
      <c r="C194" s="731">
        <v>52</v>
      </c>
      <c r="D194" s="731">
        <v>52</v>
      </c>
      <c r="E194" s="761"/>
      <c r="F194" s="733" t="s">
        <v>783</v>
      </c>
      <c r="G194" s="734"/>
      <c r="H194" s="735"/>
      <c r="I194" s="735"/>
      <c r="J194" s="735"/>
    </row>
    <row r="195" spans="1:10" s="737" customFormat="1" ht="16.5" customHeight="1">
      <c r="A195" s="779" t="s">
        <v>952</v>
      </c>
      <c r="B195" s="759"/>
      <c r="C195" s="731">
        <v>52</v>
      </c>
      <c r="D195" s="731">
        <v>52</v>
      </c>
      <c r="E195" s="761"/>
      <c r="F195" s="733" t="s">
        <v>783</v>
      </c>
      <c r="G195" s="734"/>
      <c r="H195" s="735"/>
      <c r="I195" s="735"/>
      <c r="J195" s="735"/>
    </row>
    <row r="196" spans="1:10" s="737" customFormat="1" ht="16.5" customHeight="1">
      <c r="A196" s="779" t="s">
        <v>953</v>
      </c>
      <c r="B196" s="759"/>
      <c r="C196" s="731">
        <v>52</v>
      </c>
      <c r="D196" s="731">
        <v>52</v>
      </c>
      <c r="E196" s="761"/>
      <c r="F196" s="733" t="s">
        <v>783</v>
      </c>
      <c r="G196" s="734"/>
      <c r="H196" s="735"/>
      <c r="I196" s="735"/>
      <c r="J196" s="735"/>
    </row>
    <row r="197" spans="1:10" s="737" customFormat="1" ht="16.5" customHeight="1">
      <c r="A197" s="779" t="s">
        <v>954</v>
      </c>
      <c r="B197" s="759"/>
      <c r="C197" s="731">
        <v>52</v>
      </c>
      <c r="D197" s="731">
        <v>52</v>
      </c>
      <c r="E197" s="761"/>
      <c r="F197" s="733" t="s">
        <v>783</v>
      </c>
      <c r="G197" s="734"/>
      <c r="H197" s="735"/>
      <c r="I197" s="735"/>
      <c r="J197" s="735"/>
    </row>
    <row r="198" spans="1:10" s="737" customFormat="1" ht="16.5" customHeight="1">
      <c r="A198" s="779" t="s">
        <v>955</v>
      </c>
      <c r="B198" s="759"/>
      <c r="C198" s="731">
        <v>52</v>
      </c>
      <c r="D198" s="731">
        <v>52</v>
      </c>
      <c r="E198" s="761"/>
      <c r="F198" s="733" t="s">
        <v>783</v>
      </c>
      <c r="G198" s="734"/>
      <c r="H198" s="735"/>
      <c r="I198" s="735"/>
      <c r="J198" s="735"/>
    </row>
    <row r="199" spans="1:10" s="737" customFormat="1" ht="16.5" customHeight="1">
      <c r="A199" s="779" t="s">
        <v>956</v>
      </c>
      <c r="B199" s="759"/>
      <c r="C199" s="731">
        <v>52</v>
      </c>
      <c r="D199" s="731">
        <v>52</v>
      </c>
      <c r="E199" s="761"/>
      <c r="F199" s="733" t="s">
        <v>783</v>
      </c>
      <c r="G199" s="734"/>
      <c r="H199" s="735"/>
      <c r="I199" s="735"/>
      <c r="J199" s="735"/>
    </row>
    <row r="200" spans="1:10" s="737" customFormat="1" ht="16.5" customHeight="1">
      <c r="A200" s="779" t="s">
        <v>957</v>
      </c>
      <c r="B200" s="759"/>
      <c r="C200" s="731">
        <v>52</v>
      </c>
      <c r="D200" s="731">
        <v>52</v>
      </c>
      <c r="E200" s="761"/>
      <c r="F200" s="733" t="s">
        <v>783</v>
      </c>
      <c r="G200" s="734"/>
      <c r="H200" s="735"/>
      <c r="I200" s="735"/>
      <c r="J200" s="735"/>
    </row>
    <row r="201" spans="1:10" s="737" customFormat="1" ht="16.5" customHeight="1">
      <c r="A201" s="779" t="s">
        <v>958</v>
      </c>
      <c r="B201" s="759"/>
      <c r="C201" s="731">
        <v>52</v>
      </c>
      <c r="D201" s="731">
        <v>52</v>
      </c>
      <c r="E201" s="761"/>
      <c r="F201" s="733" t="s">
        <v>783</v>
      </c>
      <c r="G201" s="734"/>
      <c r="H201" s="735"/>
      <c r="I201" s="735"/>
      <c r="J201" s="735"/>
    </row>
    <row r="202" spans="1:10" s="737" customFormat="1" ht="16.5" customHeight="1">
      <c r="A202" s="779" t="s">
        <v>959</v>
      </c>
      <c r="B202" s="759"/>
      <c r="C202" s="731">
        <v>52</v>
      </c>
      <c r="D202" s="731">
        <v>52</v>
      </c>
      <c r="E202" s="761"/>
      <c r="F202" s="733" t="s">
        <v>783</v>
      </c>
      <c r="G202" s="734"/>
      <c r="H202" s="735"/>
      <c r="I202" s="735"/>
      <c r="J202" s="735"/>
    </row>
    <row r="203" spans="1:10" s="737" customFormat="1" ht="16.5" customHeight="1">
      <c r="A203" s="779" t="s">
        <v>960</v>
      </c>
      <c r="B203" s="759"/>
      <c r="C203" s="731">
        <v>52</v>
      </c>
      <c r="D203" s="731">
        <v>52</v>
      </c>
      <c r="E203" s="761"/>
      <c r="F203" s="733" t="s">
        <v>783</v>
      </c>
      <c r="G203" s="734"/>
      <c r="H203" s="735"/>
      <c r="I203" s="735"/>
      <c r="J203" s="735"/>
    </row>
    <row r="204" spans="1:10" s="737" customFormat="1" ht="16.5" customHeight="1">
      <c r="A204" s="779" t="s">
        <v>961</v>
      </c>
      <c r="B204" s="759"/>
      <c r="C204" s="731">
        <v>52</v>
      </c>
      <c r="D204" s="731">
        <v>52</v>
      </c>
      <c r="E204" s="761"/>
      <c r="F204" s="733" t="s">
        <v>783</v>
      </c>
      <c r="G204" s="734"/>
      <c r="H204" s="735"/>
      <c r="I204" s="735"/>
      <c r="J204" s="735"/>
    </row>
    <row r="205" spans="1:10" s="737" customFormat="1" ht="16.5" customHeight="1">
      <c r="A205" s="779" t="s">
        <v>962</v>
      </c>
      <c r="B205" s="759"/>
      <c r="C205" s="731">
        <v>52</v>
      </c>
      <c r="D205" s="731">
        <v>52</v>
      </c>
      <c r="E205" s="761"/>
      <c r="F205" s="733" t="s">
        <v>783</v>
      </c>
      <c r="G205" s="734"/>
      <c r="H205" s="735"/>
      <c r="I205" s="735"/>
      <c r="J205" s="735"/>
    </row>
    <row r="206" spans="1:10" s="737" customFormat="1" ht="16.5" customHeight="1">
      <c r="A206" s="779" t="s">
        <v>963</v>
      </c>
      <c r="B206" s="759"/>
      <c r="C206" s="731">
        <v>52</v>
      </c>
      <c r="D206" s="731">
        <v>52</v>
      </c>
      <c r="E206" s="761"/>
      <c r="F206" s="733" t="s">
        <v>783</v>
      </c>
      <c r="G206" s="734"/>
      <c r="H206" s="735"/>
      <c r="I206" s="735"/>
      <c r="J206" s="735"/>
    </row>
    <row r="207" spans="1:10" s="737" customFormat="1" ht="16.5" customHeight="1">
      <c r="A207" s="779" t="s">
        <v>964</v>
      </c>
      <c r="B207" s="759"/>
      <c r="C207" s="731">
        <v>52</v>
      </c>
      <c r="D207" s="731">
        <v>52</v>
      </c>
      <c r="E207" s="761"/>
      <c r="F207" s="733" t="s">
        <v>783</v>
      </c>
      <c r="G207" s="734"/>
      <c r="H207" s="735"/>
      <c r="I207" s="735"/>
      <c r="J207" s="735"/>
    </row>
    <row r="208" spans="1:10" s="737" customFormat="1" ht="16.5" customHeight="1">
      <c r="A208" s="779" t="s">
        <v>965</v>
      </c>
      <c r="B208" s="759"/>
      <c r="C208" s="731">
        <v>52</v>
      </c>
      <c r="D208" s="731">
        <v>52</v>
      </c>
      <c r="E208" s="761"/>
      <c r="F208" s="733" t="s">
        <v>783</v>
      </c>
      <c r="G208" s="734"/>
      <c r="H208" s="735"/>
      <c r="I208" s="735"/>
      <c r="J208" s="735"/>
    </row>
    <row r="209" spans="1:10" s="737" customFormat="1" ht="16.5" customHeight="1">
      <c r="A209" s="779" t="s">
        <v>966</v>
      </c>
      <c r="B209" s="759"/>
      <c r="C209" s="731">
        <v>52</v>
      </c>
      <c r="D209" s="731">
        <v>52</v>
      </c>
      <c r="E209" s="761"/>
      <c r="F209" s="733" t="s">
        <v>783</v>
      </c>
      <c r="G209" s="734"/>
      <c r="H209" s="735"/>
      <c r="I209" s="735"/>
      <c r="J209" s="735"/>
    </row>
    <row r="210" spans="1:10" s="737" customFormat="1" ht="16.5" customHeight="1">
      <c r="A210" s="779" t="s">
        <v>967</v>
      </c>
      <c r="B210" s="759"/>
      <c r="C210" s="731">
        <v>52</v>
      </c>
      <c r="D210" s="731">
        <v>52</v>
      </c>
      <c r="E210" s="761"/>
      <c r="F210" s="733" t="s">
        <v>783</v>
      </c>
      <c r="G210" s="734"/>
      <c r="H210" s="735"/>
      <c r="I210" s="735"/>
      <c r="J210" s="735"/>
    </row>
    <row r="211" spans="1:10" s="737" customFormat="1" ht="16.5" customHeight="1">
      <c r="A211" s="779" t="s">
        <v>968</v>
      </c>
      <c r="B211" s="759"/>
      <c r="C211" s="731">
        <v>52</v>
      </c>
      <c r="D211" s="731">
        <v>52</v>
      </c>
      <c r="E211" s="761"/>
      <c r="F211" s="733" t="s">
        <v>783</v>
      </c>
      <c r="G211" s="734"/>
      <c r="H211" s="735"/>
      <c r="I211" s="735"/>
      <c r="J211" s="735"/>
    </row>
    <row r="212" spans="1:10" s="737" customFormat="1" ht="16.5" customHeight="1">
      <c r="A212" s="779" t="s">
        <v>969</v>
      </c>
      <c r="B212" s="759"/>
      <c r="C212" s="731">
        <v>52</v>
      </c>
      <c r="D212" s="731">
        <v>52</v>
      </c>
      <c r="E212" s="761"/>
      <c r="F212" s="733" t="s">
        <v>783</v>
      </c>
      <c r="G212" s="734"/>
      <c r="H212" s="735"/>
      <c r="I212" s="735"/>
      <c r="J212" s="735"/>
    </row>
    <row r="213" spans="1:10" s="737" customFormat="1" ht="16.5" customHeight="1">
      <c r="A213" s="779" t="s">
        <v>970</v>
      </c>
      <c r="B213" s="759"/>
      <c r="C213" s="731">
        <v>52</v>
      </c>
      <c r="D213" s="731">
        <v>52</v>
      </c>
      <c r="E213" s="761"/>
      <c r="F213" s="733" t="s">
        <v>783</v>
      </c>
      <c r="G213" s="734"/>
      <c r="H213" s="735"/>
      <c r="I213" s="735"/>
      <c r="J213" s="735"/>
    </row>
    <row r="214" spans="1:10" s="737" customFormat="1" ht="16.5" customHeight="1">
      <c r="A214" s="779" t="s">
        <v>971</v>
      </c>
      <c r="B214" s="759"/>
      <c r="C214" s="731">
        <v>52</v>
      </c>
      <c r="D214" s="731">
        <v>52</v>
      </c>
      <c r="E214" s="761"/>
      <c r="F214" s="733" t="s">
        <v>783</v>
      </c>
      <c r="G214" s="734"/>
      <c r="H214" s="735"/>
      <c r="I214" s="735"/>
      <c r="J214" s="735"/>
    </row>
    <row r="215" spans="1:10" s="737" customFormat="1" ht="16.5" customHeight="1">
      <c r="A215" s="779" t="s">
        <v>972</v>
      </c>
      <c r="B215" s="759"/>
      <c r="C215" s="731">
        <v>52</v>
      </c>
      <c r="D215" s="731">
        <v>52</v>
      </c>
      <c r="E215" s="761"/>
      <c r="F215" s="733" t="s">
        <v>783</v>
      </c>
      <c r="G215" s="734"/>
      <c r="H215" s="735"/>
      <c r="I215" s="735"/>
      <c r="J215" s="735"/>
    </row>
    <row r="216" spans="1:10" s="737" customFormat="1" ht="16.5" customHeight="1">
      <c r="A216" s="779" t="s">
        <v>973</v>
      </c>
      <c r="B216" s="759"/>
      <c r="C216" s="731">
        <v>52</v>
      </c>
      <c r="D216" s="731">
        <v>52</v>
      </c>
      <c r="E216" s="761"/>
      <c r="F216" s="733" t="s">
        <v>783</v>
      </c>
      <c r="G216" s="734"/>
      <c r="H216" s="735"/>
      <c r="I216" s="735"/>
      <c r="J216" s="735"/>
    </row>
    <row r="217" spans="1:10" s="737" customFormat="1" ht="16.5" customHeight="1">
      <c r="A217" s="779" t="s">
        <v>974</v>
      </c>
      <c r="B217" s="759"/>
      <c r="C217" s="731">
        <v>52</v>
      </c>
      <c r="D217" s="731">
        <v>52</v>
      </c>
      <c r="E217" s="761"/>
      <c r="F217" s="733" t="s">
        <v>783</v>
      </c>
      <c r="G217" s="734"/>
      <c r="H217" s="735"/>
      <c r="I217" s="735"/>
      <c r="J217" s="735"/>
    </row>
    <row r="218" spans="1:10" s="737" customFormat="1" ht="16.5" customHeight="1">
      <c r="A218" s="779" t="s">
        <v>975</v>
      </c>
      <c r="B218" s="759"/>
      <c r="C218" s="731">
        <v>52</v>
      </c>
      <c r="D218" s="731">
        <v>52</v>
      </c>
      <c r="E218" s="761"/>
      <c r="F218" s="733" t="s">
        <v>783</v>
      </c>
      <c r="G218" s="734"/>
      <c r="H218" s="735"/>
      <c r="I218" s="735"/>
      <c r="J218" s="735"/>
    </row>
    <row r="219" spans="1:10" s="737" customFormat="1" ht="16.5" customHeight="1">
      <c r="A219" s="779" t="s">
        <v>976</v>
      </c>
      <c r="B219" s="759"/>
      <c r="C219" s="731">
        <v>52</v>
      </c>
      <c r="D219" s="731">
        <v>52</v>
      </c>
      <c r="E219" s="761"/>
      <c r="F219" s="733" t="s">
        <v>783</v>
      </c>
      <c r="G219" s="734"/>
      <c r="H219" s="735"/>
      <c r="I219" s="735"/>
      <c r="J219" s="735"/>
    </row>
    <row r="220" spans="1:10" s="737" customFormat="1" ht="16.5" customHeight="1">
      <c r="A220" s="779" t="s">
        <v>977</v>
      </c>
      <c r="B220" s="759"/>
      <c r="C220" s="731">
        <v>52</v>
      </c>
      <c r="D220" s="731">
        <v>52</v>
      </c>
      <c r="E220" s="761"/>
      <c r="F220" s="733" t="s">
        <v>783</v>
      </c>
      <c r="G220" s="734"/>
      <c r="H220" s="735"/>
      <c r="I220" s="735"/>
      <c r="J220" s="735"/>
    </row>
    <row r="221" spans="1:10" s="737" customFormat="1" ht="16.5" customHeight="1">
      <c r="A221" s="779" t="s">
        <v>978</v>
      </c>
      <c r="B221" s="759"/>
      <c r="C221" s="731">
        <v>52</v>
      </c>
      <c r="D221" s="731">
        <v>52</v>
      </c>
      <c r="E221" s="761"/>
      <c r="F221" s="733" t="s">
        <v>783</v>
      </c>
      <c r="G221" s="734"/>
      <c r="H221" s="735"/>
      <c r="I221" s="735"/>
      <c r="J221" s="735"/>
    </row>
    <row r="222" spans="1:10" s="737" customFormat="1" ht="16.5" customHeight="1">
      <c r="A222" s="779" t="s">
        <v>979</v>
      </c>
      <c r="B222" s="759"/>
      <c r="C222" s="731">
        <v>52</v>
      </c>
      <c r="D222" s="731">
        <v>52</v>
      </c>
      <c r="E222" s="761"/>
      <c r="F222" s="733" t="s">
        <v>783</v>
      </c>
      <c r="G222" s="734"/>
      <c r="H222" s="735"/>
      <c r="I222" s="735"/>
      <c r="J222" s="735"/>
    </row>
    <row r="223" spans="1:10" s="737" customFormat="1" ht="16.5" customHeight="1">
      <c r="A223" s="779" t="s">
        <v>980</v>
      </c>
      <c r="B223" s="759"/>
      <c r="C223" s="731">
        <v>52</v>
      </c>
      <c r="D223" s="731">
        <v>52</v>
      </c>
      <c r="E223" s="761"/>
      <c r="F223" s="733" t="s">
        <v>783</v>
      </c>
      <c r="G223" s="734"/>
      <c r="H223" s="735"/>
      <c r="I223" s="735"/>
      <c r="J223" s="735"/>
    </row>
    <row r="224" spans="1:10" s="737" customFormat="1" ht="16.5" customHeight="1">
      <c r="A224" s="779" t="s">
        <v>981</v>
      </c>
      <c r="B224" s="759"/>
      <c r="C224" s="731">
        <v>52</v>
      </c>
      <c r="D224" s="731">
        <v>52</v>
      </c>
      <c r="E224" s="761"/>
      <c r="F224" s="733" t="s">
        <v>783</v>
      </c>
      <c r="G224" s="734"/>
      <c r="H224" s="735"/>
      <c r="I224" s="735"/>
      <c r="J224" s="735"/>
    </row>
    <row r="225" spans="1:10" s="737" customFormat="1" ht="16.5" customHeight="1">
      <c r="A225" s="779" t="s">
        <v>982</v>
      </c>
      <c r="B225" s="759"/>
      <c r="C225" s="731">
        <v>52</v>
      </c>
      <c r="D225" s="731">
        <v>52</v>
      </c>
      <c r="E225" s="761"/>
      <c r="F225" s="733" t="s">
        <v>783</v>
      </c>
      <c r="G225" s="734"/>
      <c r="H225" s="735"/>
      <c r="I225" s="735"/>
      <c r="J225" s="735"/>
    </row>
    <row r="226" spans="1:10" s="737" customFormat="1" ht="16.5" customHeight="1">
      <c r="A226" s="779" t="s">
        <v>983</v>
      </c>
      <c r="B226" s="759"/>
      <c r="C226" s="731">
        <v>52</v>
      </c>
      <c r="D226" s="731">
        <v>52</v>
      </c>
      <c r="E226" s="761"/>
      <c r="F226" s="733" t="s">
        <v>783</v>
      </c>
      <c r="G226" s="734"/>
      <c r="H226" s="735"/>
      <c r="I226" s="735"/>
      <c r="J226" s="735"/>
    </row>
    <row r="227" spans="1:10" s="737" customFormat="1" ht="16.5" customHeight="1">
      <c r="A227" s="779" t="s">
        <v>984</v>
      </c>
      <c r="B227" s="759"/>
      <c r="C227" s="731">
        <v>52</v>
      </c>
      <c r="D227" s="731">
        <v>52</v>
      </c>
      <c r="E227" s="761"/>
      <c r="F227" s="733" t="s">
        <v>783</v>
      </c>
      <c r="G227" s="734"/>
      <c r="H227" s="735"/>
      <c r="I227" s="735"/>
      <c r="J227" s="735"/>
    </row>
    <row r="228" spans="1:10" s="737" customFormat="1" ht="16.5" customHeight="1">
      <c r="A228" s="779" t="s">
        <v>985</v>
      </c>
      <c r="B228" s="759"/>
      <c r="C228" s="731">
        <v>52</v>
      </c>
      <c r="D228" s="731">
        <v>52</v>
      </c>
      <c r="E228" s="761"/>
      <c r="F228" s="733" t="s">
        <v>783</v>
      </c>
      <c r="G228" s="734"/>
      <c r="H228" s="735"/>
      <c r="I228" s="735"/>
      <c r="J228" s="735"/>
    </row>
    <row r="229" spans="1:10" s="737" customFormat="1" ht="16.5" customHeight="1">
      <c r="A229" s="779" t="s">
        <v>986</v>
      </c>
      <c r="B229" s="759"/>
      <c r="C229" s="731">
        <v>52</v>
      </c>
      <c r="D229" s="731">
        <v>52</v>
      </c>
      <c r="E229" s="761"/>
      <c r="F229" s="733" t="s">
        <v>783</v>
      </c>
      <c r="G229" s="734"/>
      <c r="H229" s="735"/>
      <c r="I229" s="735"/>
      <c r="J229" s="735"/>
    </row>
    <row r="230" spans="1:10" s="737" customFormat="1" ht="16.5" customHeight="1">
      <c r="A230" s="779" t="s">
        <v>987</v>
      </c>
      <c r="B230" s="759"/>
      <c r="C230" s="731">
        <v>52</v>
      </c>
      <c r="D230" s="731">
        <v>52</v>
      </c>
      <c r="E230" s="761"/>
      <c r="F230" s="733" t="s">
        <v>783</v>
      </c>
      <c r="G230" s="734"/>
      <c r="H230" s="735"/>
      <c r="I230" s="735"/>
      <c r="J230" s="735"/>
    </row>
    <row r="231" spans="1:10" s="737" customFormat="1" ht="16.5" customHeight="1">
      <c r="A231" s="779" t="s">
        <v>988</v>
      </c>
      <c r="B231" s="759"/>
      <c r="C231" s="731">
        <v>52</v>
      </c>
      <c r="D231" s="731">
        <v>52</v>
      </c>
      <c r="E231" s="761"/>
      <c r="F231" s="733" t="s">
        <v>783</v>
      </c>
      <c r="G231" s="734"/>
      <c r="H231" s="735"/>
      <c r="I231" s="735"/>
      <c r="J231" s="735"/>
    </row>
    <row r="232" spans="1:10" s="737" customFormat="1" ht="16.5" customHeight="1">
      <c r="A232" s="779" t="s">
        <v>989</v>
      </c>
      <c r="B232" s="759"/>
      <c r="C232" s="731">
        <v>52</v>
      </c>
      <c r="D232" s="731">
        <v>52</v>
      </c>
      <c r="E232" s="761"/>
      <c r="F232" s="733" t="s">
        <v>783</v>
      </c>
      <c r="G232" s="734"/>
      <c r="H232" s="735"/>
      <c r="I232" s="735"/>
      <c r="J232" s="735"/>
    </row>
    <row r="233" spans="1:10" s="737" customFormat="1" ht="16.5" customHeight="1">
      <c r="A233" s="779" t="s">
        <v>990</v>
      </c>
      <c r="B233" s="759"/>
      <c r="C233" s="731">
        <v>52</v>
      </c>
      <c r="D233" s="731">
        <v>52</v>
      </c>
      <c r="E233" s="761"/>
      <c r="F233" s="733" t="s">
        <v>783</v>
      </c>
      <c r="G233" s="734"/>
      <c r="H233" s="735"/>
      <c r="I233" s="735"/>
      <c r="J233" s="735"/>
    </row>
    <row r="234" spans="1:10" s="737" customFormat="1" ht="16.5" customHeight="1">
      <c r="A234" s="779" t="s">
        <v>991</v>
      </c>
      <c r="B234" s="759"/>
      <c r="C234" s="731">
        <v>52</v>
      </c>
      <c r="D234" s="731">
        <v>52</v>
      </c>
      <c r="E234" s="761"/>
      <c r="F234" s="733" t="s">
        <v>783</v>
      </c>
      <c r="G234" s="734"/>
      <c r="H234" s="735"/>
      <c r="I234" s="735"/>
      <c r="J234" s="735"/>
    </row>
    <row r="235" spans="1:10" s="737" customFormat="1" ht="16.5" customHeight="1">
      <c r="A235" s="779" t="s">
        <v>992</v>
      </c>
      <c r="B235" s="759"/>
      <c r="C235" s="731">
        <v>52</v>
      </c>
      <c r="D235" s="731">
        <v>52</v>
      </c>
      <c r="E235" s="761"/>
      <c r="F235" s="733" t="s">
        <v>783</v>
      </c>
      <c r="G235" s="734"/>
      <c r="H235" s="735"/>
      <c r="I235" s="735"/>
      <c r="J235" s="735"/>
    </row>
    <row r="236" spans="1:10" s="737" customFormat="1" ht="16.5" customHeight="1">
      <c r="A236" s="779" t="s">
        <v>993</v>
      </c>
      <c r="B236" s="759"/>
      <c r="C236" s="731">
        <v>52</v>
      </c>
      <c r="D236" s="731">
        <v>52</v>
      </c>
      <c r="E236" s="761"/>
      <c r="F236" s="733" t="s">
        <v>783</v>
      </c>
      <c r="G236" s="734"/>
      <c r="H236" s="735"/>
      <c r="I236" s="735"/>
      <c r="J236" s="735"/>
    </row>
    <row r="237" spans="1:10" s="737" customFormat="1" ht="16.5" customHeight="1">
      <c r="A237" s="779" t="s">
        <v>994</v>
      </c>
      <c r="B237" s="759"/>
      <c r="C237" s="731">
        <v>52</v>
      </c>
      <c r="D237" s="731">
        <v>52</v>
      </c>
      <c r="E237" s="761"/>
      <c r="F237" s="733" t="s">
        <v>783</v>
      </c>
      <c r="G237" s="734"/>
      <c r="H237" s="735"/>
      <c r="I237" s="735"/>
      <c r="J237" s="735"/>
    </row>
    <row r="238" spans="1:10" s="737" customFormat="1" ht="16.5" customHeight="1">
      <c r="A238" s="779" t="s">
        <v>995</v>
      </c>
      <c r="B238" s="759"/>
      <c r="C238" s="731">
        <v>52</v>
      </c>
      <c r="D238" s="731">
        <v>52</v>
      </c>
      <c r="E238" s="761"/>
      <c r="F238" s="733" t="s">
        <v>783</v>
      </c>
      <c r="G238" s="734"/>
      <c r="H238" s="735"/>
      <c r="I238" s="735"/>
      <c r="J238" s="735"/>
    </row>
    <row r="239" spans="1:10" s="737" customFormat="1" ht="16.5" customHeight="1">
      <c r="A239" s="779" t="s">
        <v>996</v>
      </c>
      <c r="B239" s="759"/>
      <c r="C239" s="731">
        <v>52</v>
      </c>
      <c r="D239" s="731">
        <v>52</v>
      </c>
      <c r="E239" s="761"/>
      <c r="F239" s="733" t="s">
        <v>783</v>
      </c>
      <c r="G239" s="734"/>
      <c r="H239" s="735"/>
      <c r="I239" s="735"/>
      <c r="J239" s="735"/>
    </row>
    <row r="240" spans="1:10" s="737" customFormat="1" ht="16.5" customHeight="1">
      <c r="A240" s="779" t="s">
        <v>997</v>
      </c>
      <c r="B240" s="759"/>
      <c r="C240" s="731">
        <v>52</v>
      </c>
      <c r="D240" s="731">
        <v>52</v>
      </c>
      <c r="E240" s="761"/>
      <c r="F240" s="733" t="s">
        <v>783</v>
      </c>
      <c r="G240" s="734"/>
      <c r="H240" s="735"/>
      <c r="I240" s="735"/>
      <c r="J240" s="735"/>
    </row>
    <row r="241" spans="1:10" s="737" customFormat="1" ht="16.5" customHeight="1">
      <c r="A241" s="779" t="s">
        <v>998</v>
      </c>
      <c r="B241" s="759"/>
      <c r="C241" s="731">
        <v>52</v>
      </c>
      <c r="D241" s="731">
        <v>52</v>
      </c>
      <c r="E241" s="761"/>
      <c r="F241" s="733" t="s">
        <v>783</v>
      </c>
      <c r="G241" s="734"/>
      <c r="H241" s="735"/>
      <c r="I241" s="735"/>
      <c r="J241" s="735"/>
    </row>
    <row r="242" spans="1:10" s="737" customFormat="1" ht="16.5" customHeight="1">
      <c r="A242" s="779" t="s">
        <v>998</v>
      </c>
      <c r="B242" s="759"/>
      <c r="C242" s="731">
        <v>52</v>
      </c>
      <c r="D242" s="731">
        <v>52</v>
      </c>
      <c r="E242" s="761"/>
      <c r="F242" s="733" t="s">
        <v>783</v>
      </c>
      <c r="G242" s="734"/>
      <c r="H242" s="735"/>
      <c r="I242" s="735"/>
      <c r="J242" s="735"/>
    </row>
    <row r="243" spans="1:10" s="737" customFormat="1" ht="16.5" customHeight="1">
      <c r="A243" s="779" t="s">
        <v>999</v>
      </c>
      <c r="B243" s="759"/>
      <c r="C243" s="731">
        <v>52</v>
      </c>
      <c r="D243" s="731">
        <v>52</v>
      </c>
      <c r="E243" s="761"/>
      <c r="F243" s="733" t="s">
        <v>783</v>
      </c>
      <c r="G243" s="734"/>
      <c r="H243" s="735"/>
      <c r="I243" s="735"/>
      <c r="J243" s="735"/>
    </row>
    <row r="244" spans="1:10" s="737" customFormat="1" ht="16.5" customHeight="1">
      <c r="A244" s="779" t="s">
        <v>1000</v>
      </c>
      <c r="B244" s="759"/>
      <c r="C244" s="731">
        <v>52</v>
      </c>
      <c r="D244" s="731">
        <v>52</v>
      </c>
      <c r="E244" s="761"/>
      <c r="F244" s="733" t="s">
        <v>783</v>
      </c>
      <c r="G244" s="734"/>
      <c r="H244" s="735"/>
      <c r="I244" s="735"/>
      <c r="J244" s="735"/>
    </row>
    <row r="245" spans="1:10" s="737" customFormat="1" ht="16.5" customHeight="1">
      <c r="A245" s="779" t="s">
        <v>1001</v>
      </c>
      <c r="B245" s="759"/>
      <c r="C245" s="731">
        <v>52</v>
      </c>
      <c r="D245" s="731">
        <v>52</v>
      </c>
      <c r="E245" s="761"/>
      <c r="F245" s="733" t="s">
        <v>783</v>
      </c>
      <c r="G245" s="734"/>
      <c r="H245" s="735"/>
      <c r="I245" s="735"/>
      <c r="J245" s="735"/>
    </row>
    <row r="246" spans="1:10" s="737" customFormat="1" ht="16.5" customHeight="1">
      <c r="A246" s="779" t="s">
        <v>1027</v>
      </c>
      <c r="B246" s="759"/>
      <c r="C246" s="731">
        <v>52</v>
      </c>
      <c r="D246" s="731">
        <v>52</v>
      </c>
      <c r="E246" s="761"/>
      <c r="F246" s="733" t="s">
        <v>783</v>
      </c>
      <c r="G246" s="734"/>
      <c r="H246" s="735"/>
      <c r="I246" s="735"/>
      <c r="J246" s="735"/>
    </row>
    <row r="247" spans="1:10" s="737" customFormat="1" ht="16.5" customHeight="1">
      <c r="A247" s="779" t="s">
        <v>1028</v>
      </c>
      <c r="B247" s="759"/>
      <c r="C247" s="731">
        <v>52</v>
      </c>
      <c r="D247" s="731">
        <v>52</v>
      </c>
      <c r="E247" s="761"/>
      <c r="F247" s="733" t="s">
        <v>783</v>
      </c>
      <c r="G247" s="734"/>
      <c r="H247" s="735"/>
      <c r="I247" s="735"/>
      <c r="J247" s="735"/>
    </row>
    <row r="248" spans="1:10" s="737" customFormat="1" ht="16.5" customHeight="1">
      <c r="A248" s="779" t="s">
        <v>1029</v>
      </c>
      <c r="B248" s="759"/>
      <c r="C248" s="731">
        <v>52</v>
      </c>
      <c r="D248" s="731">
        <v>52</v>
      </c>
      <c r="E248" s="761"/>
      <c r="F248" s="733" t="s">
        <v>783</v>
      </c>
      <c r="G248" s="734"/>
      <c r="H248" s="735"/>
      <c r="I248" s="735"/>
      <c r="J248" s="735"/>
    </row>
    <row r="249" spans="1:10" s="737" customFormat="1" ht="16.5" customHeight="1">
      <c r="A249" s="779" t="s">
        <v>1030</v>
      </c>
      <c r="B249" s="759"/>
      <c r="C249" s="731">
        <v>52</v>
      </c>
      <c r="D249" s="731">
        <v>52</v>
      </c>
      <c r="E249" s="761"/>
      <c r="F249" s="733" t="s">
        <v>783</v>
      </c>
      <c r="G249" s="734"/>
      <c r="H249" s="735"/>
      <c r="I249" s="735"/>
      <c r="J249" s="735"/>
    </row>
    <row r="250" spans="1:10" s="737" customFormat="1" ht="16.5" customHeight="1">
      <c r="A250" s="779" t="s">
        <v>1031</v>
      </c>
      <c r="B250" s="759"/>
      <c r="C250" s="731">
        <v>52</v>
      </c>
      <c r="D250" s="731">
        <v>52</v>
      </c>
      <c r="E250" s="761"/>
      <c r="F250" s="733" t="s">
        <v>783</v>
      </c>
      <c r="G250" s="734"/>
      <c r="H250" s="735"/>
      <c r="I250" s="735"/>
      <c r="J250" s="735"/>
    </row>
    <row r="251" spans="1:10" s="737" customFormat="1" ht="16.5" customHeight="1">
      <c r="A251" s="779" t="s">
        <v>1032</v>
      </c>
      <c r="B251" s="759"/>
      <c r="C251" s="731">
        <v>52</v>
      </c>
      <c r="D251" s="731">
        <v>52</v>
      </c>
      <c r="E251" s="761"/>
      <c r="F251" s="733" t="s">
        <v>783</v>
      </c>
      <c r="G251" s="734"/>
      <c r="H251" s="735"/>
      <c r="I251" s="735"/>
      <c r="J251" s="735"/>
    </row>
    <row r="252" spans="1:10" s="737" customFormat="1" ht="16.5" customHeight="1">
      <c r="A252" s="779" t="s">
        <v>1033</v>
      </c>
      <c r="B252" s="759"/>
      <c r="C252" s="731">
        <v>52</v>
      </c>
      <c r="D252" s="731">
        <v>52</v>
      </c>
      <c r="E252" s="761"/>
      <c r="F252" s="733" t="s">
        <v>783</v>
      </c>
      <c r="G252" s="734"/>
      <c r="H252" s="735"/>
      <c r="I252" s="735"/>
      <c r="J252" s="735"/>
    </row>
    <row r="253" spans="1:10" s="737" customFormat="1" ht="16.5" customHeight="1">
      <c r="A253" s="779" t="s">
        <v>1034</v>
      </c>
      <c r="B253" s="759"/>
      <c r="C253" s="731">
        <v>52</v>
      </c>
      <c r="D253" s="731">
        <v>52</v>
      </c>
      <c r="E253" s="761"/>
      <c r="F253" s="733" t="s">
        <v>783</v>
      </c>
      <c r="G253" s="734"/>
      <c r="H253" s="735"/>
      <c r="I253" s="735"/>
      <c r="J253" s="735"/>
    </row>
    <row r="254" spans="1:10" s="737" customFormat="1" ht="16.5" customHeight="1">
      <c r="A254" s="779" t="s">
        <v>1035</v>
      </c>
      <c r="B254" s="759"/>
      <c r="C254" s="731">
        <v>52</v>
      </c>
      <c r="D254" s="731">
        <v>52</v>
      </c>
      <c r="E254" s="761"/>
      <c r="F254" s="733" t="s">
        <v>783</v>
      </c>
      <c r="G254" s="734"/>
      <c r="H254" s="735"/>
      <c r="I254" s="735"/>
      <c r="J254" s="735"/>
    </row>
    <row r="255" spans="1:10" s="737" customFormat="1" ht="16.5" customHeight="1">
      <c r="A255" s="779" t="s">
        <v>1036</v>
      </c>
      <c r="B255" s="759"/>
      <c r="C255" s="731">
        <v>52</v>
      </c>
      <c r="D255" s="731">
        <v>52</v>
      </c>
      <c r="E255" s="761"/>
      <c r="F255" s="733" t="s">
        <v>783</v>
      </c>
      <c r="G255" s="734"/>
      <c r="H255" s="735"/>
      <c r="I255" s="735"/>
      <c r="J255" s="735"/>
    </row>
    <row r="256" spans="1:10" s="737" customFormat="1" ht="16.5" customHeight="1">
      <c r="A256" s="779" t="s">
        <v>1036</v>
      </c>
      <c r="B256" s="759"/>
      <c r="C256" s="731">
        <v>52</v>
      </c>
      <c r="D256" s="731">
        <v>52</v>
      </c>
      <c r="E256" s="761"/>
      <c r="F256" s="733" t="s">
        <v>783</v>
      </c>
      <c r="G256" s="734"/>
      <c r="H256" s="735"/>
      <c r="I256" s="735"/>
      <c r="J256" s="735"/>
    </row>
    <row r="257" spans="1:10" s="737" customFormat="1" ht="16.5" customHeight="1">
      <c r="A257" s="779" t="s">
        <v>1037</v>
      </c>
      <c r="B257" s="759"/>
      <c r="C257" s="731">
        <v>52</v>
      </c>
      <c r="D257" s="731">
        <v>52</v>
      </c>
      <c r="E257" s="761"/>
      <c r="F257" s="733" t="s">
        <v>783</v>
      </c>
      <c r="G257" s="734"/>
      <c r="H257" s="735"/>
      <c r="I257" s="735"/>
      <c r="J257" s="735"/>
    </row>
    <row r="258" spans="1:10" s="737" customFormat="1" ht="16.5" customHeight="1">
      <c r="A258" s="779" t="s">
        <v>1038</v>
      </c>
      <c r="B258" s="759"/>
      <c r="C258" s="731">
        <v>52</v>
      </c>
      <c r="D258" s="731">
        <v>52</v>
      </c>
      <c r="E258" s="761"/>
      <c r="F258" s="733" t="s">
        <v>783</v>
      </c>
      <c r="G258" s="734"/>
      <c r="H258" s="735"/>
      <c r="I258" s="735"/>
      <c r="J258" s="735"/>
    </row>
    <row r="259" spans="1:10" s="737" customFormat="1" ht="16.5" customHeight="1">
      <c r="A259" s="779" t="s">
        <v>1039</v>
      </c>
      <c r="B259" s="759"/>
      <c r="C259" s="731">
        <v>52</v>
      </c>
      <c r="D259" s="731">
        <v>52</v>
      </c>
      <c r="E259" s="761"/>
      <c r="F259" s="733" t="s">
        <v>783</v>
      </c>
      <c r="G259" s="734"/>
      <c r="H259" s="735"/>
      <c r="I259" s="735"/>
      <c r="J259" s="735"/>
    </row>
    <row r="260" spans="1:10" s="737" customFormat="1" ht="16.5" customHeight="1">
      <c r="A260" s="779" t="s">
        <v>1040</v>
      </c>
      <c r="B260" s="759"/>
      <c r="C260" s="731">
        <v>52</v>
      </c>
      <c r="D260" s="731">
        <v>52</v>
      </c>
      <c r="E260" s="761"/>
      <c r="F260" s="733" t="s">
        <v>783</v>
      </c>
      <c r="G260" s="734"/>
      <c r="H260" s="735"/>
      <c r="I260" s="735"/>
      <c r="J260" s="735"/>
    </row>
    <row r="261" spans="1:10" s="737" customFormat="1" ht="16.5" customHeight="1">
      <c r="A261" s="779" t="s">
        <v>1041</v>
      </c>
      <c r="B261" s="759"/>
      <c r="C261" s="731">
        <v>52</v>
      </c>
      <c r="D261" s="731">
        <v>52</v>
      </c>
      <c r="E261" s="761"/>
      <c r="F261" s="733" t="s">
        <v>783</v>
      </c>
      <c r="G261" s="734"/>
      <c r="H261" s="735"/>
      <c r="I261" s="735"/>
      <c r="J261" s="735"/>
    </row>
    <row r="262" spans="1:10" s="737" customFormat="1" ht="16.5" customHeight="1">
      <c r="A262" s="779" t="s">
        <v>1042</v>
      </c>
      <c r="B262" s="759"/>
      <c r="C262" s="731">
        <v>52</v>
      </c>
      <c r="D262" s="731">
        <v>52</v>
      </c>
      <c r="E262" s="761"/>
      <c r="F262" s="733" t="s">
        <v>783</v>
      </c>
      <c r="G262" s="734"/>
      <c r="H262" s="735"/>
      <c r="I262" s="735"/>
      <c r="J262" s="735"/>
    </row>
    <row r="263" spans="1:10" s="737" customFormat="1" ht="16.5" customHeight="1">
      <c r="A263" s="779" t="s">
        <v>1043</v>
      </c>
      <c r="B263" s="759"/>
      <c r="C263" s="731">
        <v>52</v>
      </c>
      <c r="D263" s="731">
        <v>52</v>
      </c>
      <c r="E263" s="761"/>
      <c r="F263" s="733" t="s">
        <v>783</v>
      </c>
      <c r="G263" s="734"/>
      <c r="H263" s="735"/>
      <c r="I263" s="735"/>
      <c r="J263" s="735"/>
    </row>
    <row r="264" spans="1:10" s="737" customFormat="1" ht="16.5" customHeight="1">
      <c r="A264" s="779" t="s">
        <v>1044</v>
      </c>
      <c r="B264" s="759"/>
      <c r="C264" s="731">
        <v>52</v>
      </c>
      <c r="D264" s="731">
        <v>52</v>
      </c>
      <c r="E264" s="761"/>
      <c r="F264" s="733" t="s">
        <v>783</v>
      </c>
      <c r="G264" s="734"/>
      <c r="H264" s="735"/>
      <c r="I264" s="735"/>
      <c r="J264" s="735"/>
    </row>
    <row r="265" spans="1:10" s="737" customFormat="1" ht="16.5" customHeight="1">
      <c r="A265" s="779" t="s">
        <v>1045</v>
      </c>
      <c r="B265" s="759"/>
      <c r="C265" s="731">
        <v>52</v>
      </c>
      <c r="D265" s="731">
        <v>52</v>
      </c>
      <c r="E265" s="761"/>
      <c r="F265" s="733" t="s">
        <v>783</v>
      </c>
      <c r="G265" s="734"/>
      <c r="H265" s="735"/>
      <c r="I265" s="735"/>
      <c r="J265" s="735"/>
    </row>
    <row r="266" spans="1:10" s="737" customFormat="1" ht="16.5" customHeight="1">
      <c r="A266" s="779" t="s">
        <v>1046</v>
      </c>
      <c r="B266" s="759"/>
      <c r="C266" s="731">
        <v>52</v>
      </c>
      <c r="D266" s="731">
        <v>52</v>
      </c>
      <c r="E266" s="761"/>
      <c r="F266" s="733" t="s">
        <v>783</v>
      </c>
      <c r="G266" s="734"/>
      <c r="H266" s="735"/>
      <c r="I266" s="735"/>
      <c r="J266" s="735"/>
    </row>
    <row r="267" spans="1:10" s="737" customFormat="1" ht="16.5" customHeight="1">
      <c r="A267" s="779" t="s">
        <v>1047</v>
      </c>
      <c r="B267" s="759"/>
      <c r="C267" s="731">
        <v>52</v>
      </c>
      <c r="D267" s="731">
        <v>52</v>
      </c>
      <c r="E267" s="761"/>
      <c r="F267" s="733" t="s">
        <v>783</v>
      </c>
      <c r="G267" s="734"/>
      <c r="H267" s="735"/>
      <c r="I267" s="735"/>
      <c r="J267" s="735"/>
    </row>
    <row r="268" spans="1:10" s="737" customFormat="1" ht="16.5" customHeight="1">
      <c r="A268" s="779" t="s">
        <v>1048</v>
      </c>
      <c r="B268" s="759"/>
      <c r="C268" s="731">
        <v>52</v>
      </c>
      <c r="D268" s="731">
        <v>52</v>
      </c>
      <c r="E268" s="761"/>
      <c r="F268" s="733" t="s">
        <v>783</v>
      </c>
      <c r="G268" s="734"/>
      <c r="H268" s="735"/>
      <c r="I268" s="735"/>
      <c r="J268" s="735"/>
    </row>
    <row r="269" spans="1:10" s="737" customFormat="1" ht="16.5" customHeight="1">
      <c r="A269" s="779" t="s">
        <v>1049</v>
      </c>
      <c r="B269" s="759"/>
      <c r="C269" s="731">
        <v>52</v>
      </c>
      <c r="D269" s="731">
        <v>52</v>
      </c>
      <c r="E269" s="761"/>
      <c r="F269" s="733" t="s">
        <v>783</v>
      </c>
      <c r="G269" s="734"/>
      <c r="H269" s="735"/>
      <c r="I269" s="735"/>
      <c r="J269" s="735"/>
    </row>
    <row r="270" spans="1:10" s="737" customFormat="1" ht="16.5" customHeight="1">
      <c r="A270" s="779" t="s">
        <v>1050</v>
      </c>
      <c r="B270" s="759"/>
      <c r="C270" s="731">
        <v>52</v>
      </c>
      <c r="D270" s="731">
        <v>52</v>
      </c>
      <c r="E270" s="761"/>
      <c r="F270" s="733" t="s">
        <v>783</v>
      </c>
      <c r="G270" s="734"/>
      <c r="H270" s="735"/>
      <c r="I270" s="735"/>
      <c r="J270" s="735"/>
    </row>
    <row r="271" spans="1:10" s="737" customFormat="1" ht="16.5" customHeight="1">
      <c r="A271" s="779" t="s">
        <v>1051</v>
      </c>
      <c r="B271" s="759"/>
      <c r="C271" s="731">
        <v>52</v>
      </c>
      <c r="D271" s="731">
        <v>52</v>
      </c>
      <c r="E271" s="761"/>
      <c r="F271" s="733" t="s">
        <v>783</v>
      </c>
      <c r="G271" s="734"/>
      <c r="H271" s="735"/>
      <c r="I271" s="735"/>
      <c r="J271" s="735"/>
    </row>
    <row r="272" spans="1:10" s="737" customFormat="1" ht="16.5" customHeight="1">
      <c r="A272" s="779" t="s">
        <v>1052</v>
      </c>
      <c r="B272" s="759"/>
      <c r="C272" s="731">
        <v>52</v>
      </c>
      <c r="D272" s="731">
        <v>52</v>
      </c>
      <c r="E272" s="761"/>
      <c r="F272" s="733" t="s">
        <v>783</v>
      </c>
      <c r="G272" s="734"/>
      <c r="H272" s="735"/>
      <c r="I272" s="735"/>
      <c r="J272" s="735"/>
    </row>
    <row r="273" spans="1:10" s="737" customFormat="1" ht="16.5" customHeight="1">
      <c r="A273" s="779" t="s">
        <v>1053</v>
      </c>
      <c r="B273" s="759"/>
      <c r="C273" s="731">
        <v>52</v>
      </c>
      <c r="D273" s="731">
        <v>52</v>
      </c>
      <c r="E273" s="761"/>
      <c r="F273" s="733" t="s">
        <v>783</v>
      </c>
      <c r="G273" s="734"/>
      <c r="H273" s="735"/>
      <c r="I273" s="735"/>
      <c r="J273" s="735"/>
    </row>
    <row r="274" spans="1:10" s="737" customFormat="1" ht="16.5" customHeight="1">
      <c r="A274" s="779" t="s">
        <v>1054</v>
      </c>
      <c r="B274" s="759"/>
      <c r="C274" s="731">
        <v>52</v>
      </c>
      <c r="D274" s="731">
        <v>52</v>
      </c>
      <c r="E274" s="761"/>
      <c r="F274" s="733" t="s">
        <v>783</v>
      </c>
      <c r="G274" s="734"/>
      <c r="H274" s="735"/>
      <c r="I274" s="735"/>
      <c r="J274" s="735"/>
    </row>
    <row r="275" spans="1:10" s="737" customFormat="1" ht="16.5" customHeight="1">
      <c r="A275" s="779" t="s">
        <v>1055</v>
      </c>
      <c r="B275" s="759"/>
      <c r="C275" s="731">
        <v>52</v>
      </c>
      <c r="D275" s="731">
        <v>52</v>
      </c>
      <c r="E275" s="761"/>
      <c r="F275" s="733" t="s">
        <v>783</v>
      </c>
      <c r="G275" s="734"/>
      <c r="H275" s="735"/>
      <c r="I275" s="735"/>
      <c r="J275" s="735"/>
    </row>
    <row r="276" spans="1:10" s="737" customFormat="1" ht="16.5" customHeight="1">
      <c r="A276" s="779" t="s">
        <v>1056</v>
      </c>
      <c r="B276" s="759"/>
      <c r="C276" s="731">
        <v>52</v>
      </c>
      <c r="D276" s="731">
        <v>52</v>
      </c>
      <c r="E276" s="761"/>
      <c r="F276" s="733" t="s">
        <v>783</v>
      </c>
      <c r="G276" s="734"/>
      <c r="H276" s="735"/>
      <c r="I276" s="735"/>
      <c r="J276" s="735"/>
    </row>
    <row r="277" spans="1:10" s="737" customFormat="1" ht="16.5" customHeight="1">
      <c r="A277" s="779" t="s">
        <v>1057</v>
      </c>
      <c r="B277" s="759"/>
      <c r="C277" s="731">
        <v>52</v>
      </c>
      <c r="D277" s="731">
        <v>52</v>
      </c>
      <c r="E277" s="761"/>
      <c r="F277" s="733" t="s">
        <v>783</v>
      </c>
      <c r="G277" s="734"/>
      <c r="H277" s="735"/>
      <c r="I277" s="735"/>
      <c r="J277" s="735"/>
    </row>
    <row r="278" spans="1:10" s="737" customFormat="1" ht="16.5" customHeight="1">
      <c r="A278" s="779" t="s">
        <v>1058</v>
      </c>
      <c r="B278" s="759"/>
      <c r="C278" s="731">
        <v>52</v>
      </c>
      <c r="D278" s="731">
        <v>52</v>
      </c>
      <c r="E278" s="761"/>
      <c r="F278" s="733" t="s">
        <v>783</v>
      </c>
      <c r="G278" s="734"/>
      <c r="H278" s="735"/>
      <c r="I278" s="735"/>
      <c r="J278" s="735"/>
    </row>
    <row r="279" spans="1:10" s="737" customFormat="1" ht="16.5" customHeight="1">
      <c r="A279" s="779" t="s">
        <v>1059</v>
      </c>
      <c r="B279" s="759"/>
      <c r="C279" s="731">
        <v>52</v>
      </c>
      <c r="D279" s="731">
        <v>52</v>
      </c>
      <c r="E279" s="761"/>
      <c r="F279" s="733" t="s">
        <v>783</v>
      </c>
      <c r="G279" s="734"/>
      <c r="H279" s="735"/>
      <c r="I279" s="735"/>
      <c r="J279" s="735"/>
    </row>
    <row r="280" spans="1:10" s="737" customFormat="1" ht="16.5" customHeight="1">
      <c r="A280" s="779" t="s">
        <v>1060</v>
      </c>
      <c r="B280" s="759"/>
      <c r="C280" s="731">
        <v>52</v>
      </c>
      <c r="D280" s="731">
        <v>52</v>
      </c>
      <c r="E280" s="761"/>
      <c r="F280" s="733" t="s">
        <v>783</v>
      </c>
      <c r="G280" s="734"/>
      <c r="H280" s="735"/>
      <c r="I280" s="735"/>
      <c r="J280" s="735"/>
    </row>
    <row r="281" spans="1:10" s="737" customFormat="1" ht="16.5" customHeight="1">
      <c r="A281" s="779" t="s">
        <v>1061</v>
      </c>
      <c r="B281" s="759"/>
      <c r="C281" s="731">
        <v>52</v>
      </c>
      <c r="D281" s="731">
        <v>52</v>
      </c>
      <c r="E281" s="761"/>
      <c r="F281" s="733" t="s">
        <v>783</v>
      </c>
      <c r="G281" s="734"/>
      <c r="H281" s="735"/>
      <c r="I281" s="735"/>
      <c r="J281" s="735"/>
    </row>
    <row r="282" spans="1:10" s="737" customFormat="1" ht="16.5" customHeight="1">
      <c r="A282" s="779" t="s">
        <v>1062</v>
      </c>
      <c r="B282" s="759"/>
      <c r="C282" s="731">
        <v>52</v>
      </c>
      <c r="D282" s="731">
        <v>52</v>
      </c>
      <c r="E282" s="761"/>
      <c r="F282" s="733" t="s">
        <v>783</v>
      </c>
      <c r="G282" s="734"/>
      <c r="H282" s="735"/>
      <c r="I282" s="735"/>
      <c r="J282" s="735"/>
    </row>
    <row r="283" spans="1:10" s="737" customFormat="1" ht="16.5" customHeight="1">
      <c r="A283" s="779" t="s">
        <v>1063</v>
      </c>
      <c r="B283" s="759"/>
      <c r="C283" s="731">
        <v>52</v>
      </c>
      <c r="D283" s="731">
        <v>52</v>
      </c>
      <c r="E283" s="761"/>
      <c r="F283" s="733" t="s">
        <v>783</v>
      </c>
      <c r="G283" s="734"/>
      <c r="H283" s="735"/>
      <c r="I283" s="735"/>
      <c r="J283" s="735"/>
    </row>
    <row r="284" spans="1:10" s="737" customFormat="1" ht="16.5" customHeight="1">
      <c r="A284" s="779" t="s">
        <v>1064</v>
      </c>
      <c r="B284" s="759"/>
      <c r="C284" s="731">
        <v>52</v>
      </c>
      <c r="D284" s="731">
        <v>52</v>
      </c>
      <c r="E284" s="761"/>
      <c r="F284" s="733" t="s">
        <v>783</v>
      </c>
      <c r="G284" s="734"/>
      <c r="H284" s="735"/>
      <c r="I284" s="735"/>
      <c r="J284" s="735"/>
    </row>
    <row r="285" spans="1:10" s="737" customFormat="1" ht="16.5" customHeight="1">
      <c r="A285" s="779" t="s">
        <v>1065</v>
      </c>
      <c r="B285" s="759"/>
      <c r="C285" s="731">
        <v>52</v>
      </c>
      <c r="D285" s="731">
        <v>52</v>
      </c>
      <c r="E285" s="761"/>
      <c r="F285" s="733" t="s">
        <v>783</v>
      </c>
      <c r="G285" s="734"/>
      <c r="H285" s="735"/>
      <c r="I285" s="735"/>
      <c r="J285" s="735"/>
    </row>
    <row r="286" spans="1:10" s="737" customFormat="1" ht="16.5" customHeight="1">
      <c r="A286" s="779" t="s">
        <v>1066</v>
      </c>
      <c r="B286" s="759"/>
      <c r="C286" s="731">
        <v>52</v>
      </c>
      <c r="D286" s="731">
        <v>52</v>
      </c>
      <c r="E286" s="761"/>
      <c r="F286" s="733" t="s">
        <v>783</v>
      </c>
      <c r="G286" s="734"/>
      <c r="H286" s="735"/>
      <c r="I286" s="735"/>
      <c r="J286" s="735"/>
    </row>
    <row r="287" spans="1:10" s="737" customFormat="1" ht="16.5" customHeight="1">
      <c r="A287" s="779" t="s">
        <v>1067</v>
      </c>
      <c r="B287" s="759"/>
      <c r="C287" s="731">
        <v>52</v>
      </c>
      <c r="D287" s="731">
        <v>52</v>
      </c>
      <c r="E287" s="761"/>
      <c r="F287" s="733" t="s">
        <v>783</v>
      </c>
      <c r="G287" s="734"/>
      <c r="H287" s="735"/>
      <c r="I287" s="735"/>
      <c r="J287" s="735"/>
    </row>
    <row r="288" spans="1:10" s="737" customFormat="1" ht="16.5" customHeight="1">
      <c r="A288" s="779" t="s">
        <v>1068</v>
      </c>
      <c r="B288" s="759"/>
      <c r="C288" s="731">
        <v>52</v>
      </c>
      <c r="D288" s="731">
        <v>52</v>
      </c>
      <c r="E288" s="761"/>
      <c r="F288" s="733" t="s">
        <v>783</v>
      </c>
      <c r="G288" s="734"/>
      <c r="H288" s="735"/>
      <c r="I288" s="735"/>
      <c r="J288" s="735"/>
    </row>
    <row r="289" spans="1:10" s="737" customFormat="1" ht="16.5" customHeight="1">
      <c r="A289" s="779" t="s">
        <v>1069</v>
      </c>
      <c r="B289" s="759"/>
      <c r="C289" s="731">
        <v>52</v>
      </c>
      <c r="D289" s="731">
        <v>52</v>
      </c>
      <c r="E289" s="761"/>
      <c r="F289" s="733" t="s">
        <v>783</v>
      </c>
      <c r="G289" s="734"/>
      <c r="H289" s="735"/>
      <c r="I289" s="735"/>
      <c r="J289" s="735"/>
    </row>
    <row r="290" spans="1:10" s="737" customFormat="1" ht="16.5" customHeight="1">
      <c r="A290" s="779" t="s">
        <v>1070</v>
      </c>
      <c r="B290" s="759"/>
      <c r="C290" s="731">
        <v>52</v>
      </c>
      <c r="D290" s="731">
        <v>52</v>
      </c>
      <c r="E290" s="761"/>
      <c r="F290" s="733" t="s">
        <v>783</v>
      </c>
      <c r="G290" s="734"/>
      <c r="H290" s="735"/>
      <c r="I290" s="735"/>
      <c r="J290" s="735"/>
    </row>
    <row r="291" spans="1:10" s="737" customFormat="1" ht="16.5" customHeight="1">
      <c r="A291" s="779" t="s">
        <v>1071</v>
      </c>
      <c r="B291" s="759"/>
      <c r="C291" s="731">
        <v>52</v>
      </c>
      <c r="D291" s="731">
        <v>52</v>
      </c>
      <c r="E291" s="761"/>
      <c r="F291" s="733" t="s">
        <v>783</v>
      </c>
      <c r="G291" s="734"/>
      <c r="H291" s="735"/>
      <c r="I291" s="735"/>
      <c r="J291" s="735"/>
    </row>
    <row r="292" spans="1:10" s="737" customFormat="1" ht="16.5" customHeight="1">
      <c r="A292" s="779" t="s">
        <v>1072</v>
      </c>
      <c r="B292" s="759"/>
      <c r="C292" s="731">
        <v>52</v>
      </c>
      <c r="D292" s="731">
        <v>52</v>
      </c>
      <c r="E292" s="761"/>
      <c r="F292" s="733" t="s">
        <v>783</v>
      </c>
      <c r="G292" s="734"/>
      <c r="H292" s="735"/>
      <c r="I292" s="735"/>
      <c r="J292" s="735"/>
    </row>
    <row r="293" spans="1:10" s="737" customFormat="1" ht="16.5" customHeight="1">
      <c r="A293" s="779" t="s">
        <v>1073</v>
      </c>
      <c r="B293" s="759"/>
      <c r="C293" s="731">
        <v>52</v>
      </c>
      <c r="D293" s="731">
        <v>52</v>
      </c>
      <c r="E293" s="761"/>
      <c r="F293" s="733" t="s">
        <v>783</v>
      </c>
      <c r="G293" s="734"/>
      <c r="H293" s="735"/>
      <c r="I293" s="735"/>
      <c r="J293" s="735"/>
    </row>
    <row r="294" spans="1:10" s="737" customFormat="1" ht="16.5" customHeight="1">
      <c r="A294" s="779" t="s">
        <v>1074</v>
      </c>
      <c r="B294" s="759"/>
      <c r="C294" s="731">
        <v>52</v>
      </c>
      <c r="D294" s="731">
        <v>52</v>
      </c>
      <c r="E294" s="761"/>
      <c r="F294" s="733" t="s">
        <v>783</v>
      </c>
      <c r="G294" s="734"/>
      <c r="H294" s="735"/>
      <c r="I294" s="735"/>
      <c r="J294" s="735"/>
    </row>
    <row r="295" spans="1:10" s="737" customFormat="1" ht="16.5" customHeight="1">
      <c r="A295" s="779" t="s">
        <v>1075</v>
      </c>
      <c r="B295" s="759"/>
      <c r="C295" s="731">
        <v>52</v>
      </c>
      <c r="D295" s="731">
        <v>52</v>
      </c>
      <c r="E295" s="761"/>
      <c r="F295" s="733" t="s">
        <v>783</v>
      </c>
      <c r="G295" s="734"/>
      <c r="H295" s="735"/>
      <c r="I295" s="735"/>
      <c r="J295" s="735"/>
    </row>
    <row r="296" spans="1:10" s="737" customFormat="1" ht="16.5" customHeight="1">
      <c r="A296" s="779" t="s">
        <v>1076</v>
      </c>
      <c r="B296" s="759"/>
      <c r="C296" s="731">
        <v>52</v>
      </c>
      <c r="D296" s="731">
        <v>52</v>
      </c>
      <c r="E296" s="761"/>
      <c r="F296" s="733" t="s">
        <v>783</v>
      </c>
      <c r="G296" s="734"/>
      <c r="H296" s="735"/>
      <c r="I296" s="735"/>
      <c r="J296" s="735"/>
    </row>
    <row r="297" spans="1:10" s="737" customFormat="1" ht="16.5" customHeight="1">
      <c r="A297" s="779" t="s">
        <v>1077</v>
      </c>
      <c r="B297" s="759"/>
      <c r="C297" s="731">
        <v>52</v>
      </c>
      <c r="D297" s="731">
        <v>52</v>
      </c>
      <c r="E297" s="761"/>
      <c r="F297" s="733" t="s">
        <v>783</v>
      </c>
      <c r="G297" s="734"/>
      <c r="H297" s="735"/>
      <c r="I297" s="735"/>
      <c r="J297" s="735"/>
    </row>
    <row r="298" spans="1:10" s="737" customFormat="1" ht="16.5" customHeight="1">
      <c r="A298" s="779" t="s">
        <v>1078</v>
      </c>
      <c r="B298" s="759"/>
      <c r="C298" s="731">
        <v>52</v>
      </c>
      <c r="D298" s="731">
        <v>52</v>
      </c>
      <c r="E298" s="761"/>
      <c r="F298" s="733" t="s">
        <v>783</v>
      </c>
      <c r="G298" s="734"/>
      <c r="H298" s="735"/>
      <c r="I298" s="735"/>
      <c r="J298" s="735"/>
    </row>
    <row r="299" spans="1:10" s="737" customFormat="1" ht="16.5" customHeight="1">
      <c r="A299" s="779" t="s">
        <v>1079</v>
      </c>
      <c r="B299" s="759"/>
      <c r="C299" s="731">
        <v>52</v>
      </c>
      <c r="D299" s="731">
        <v>52</v>
      </c>
      <c r="E299" s="761"/>
      <c r="F299" s="733" t="s">
        <v>783</v>
      </c>
      <c r="G299" s="734"/>
      <c r="H299" s="735"/>
      <c r="I299" s="735"/>
      <c r="J299" s="735"/>
    </row>
    <row r="300" spans="1:10" s="737" customFormat="1" ht="16.5" customHeight="1">
      <c r="A300" s="779" t="s">
        <v>1080</v>
      </c>
      <c r="B300" s="759"/>
      <c r="C300" s="731">
        <v>52</v>
      </c>
      <c r="D300" s="731">
        <v>52</v>
      </c>
      <c r="E300" s="761"/>
      <c r="F300" s="733" t="s">
        <v>783</v>
      </c>
      <c r="G300" s="734"/>
      <c r="H300" s="735"/>
      <c r="I300" s="735"/>
      <c r="J300" s="735"/>
    </row>
    <row r="301" spans="1:10" s="737" customFormat="1" ht="16.5" customHeight="1">
      <c r="A301" s="779" t="s">
        <v>1081</v>
      </c>
      <c r="B301" s="759"/>
      <c r="C301" s="731">
        <v>52</v>
      </c>
      <c r="D301" s="731">
        <v>52</v>
      </c>
      <c r="E301" s="761"/>
      <c r="F301" s="733" t="s">
        <v>783</v>
      </c>
      <c r="G301" s="734"/>
      <c r="H301" s="735"/>
      <c r="I301" s="735"/>
      <c r="J301" s="735"/>
    </row>
    <row r="302" spans="1:10" s="737" customFormat="1" ht="16.5" customHeight="1">
      <c r="A302" s="779" t="s">
        <v>1082</v>
      </c>
      <c r="B302" s="759"/>
      <c r="C302" s="731">
        <v>52</v>
      </c>
      <c r="D302" s="731">
        <v>52</v>
      </c>
      <c r="E302" s="761"/>
      <c r="F302" s="733" t="s">
        <v>783</v>
      </c>
      <c r="G302" s="734"/>
      <c r="H302" s="735"/>
      <c r="I302" s="735"/>
      <c r="J302" s="735"/>
    </row>
    <row r="303" spans="1:10" s="737" customFormat="1" ht="16.5" customHeight="1">
      <c r="A303" s="779" t="s">
        <v>1083</v>
      </c>
      <c r="B303" s="759"/>
      <c r="C303" s="731">
        <v>52</v>
      </c>
      <c r="D303" s="731">
        <v>52</v>
      </c>
      <c r="E303" s="761"/>
      <c r="F303" s="733" t="s">
        <v>783</v>
      </c>
      <c r="G303" s="734"/>
      <c r="H303" s="735"/>
      <c r="I303" s="735"/>
      <c r="J303" s="735"/>
    </row>
    <row r="304" spans="1:10" s="737" customFormat="1" ht="16.5" customHeight="1">
      <c r="A304" s="779" t="s">
        <v>1084</v>
      </c>
      <c r="B304" s="759"/>
      <c r="C304" s="731">
        <v>52</v>
      </c>
      <c r="D304" s="731">
        <v>52</v>
      </c>
      <c r="E304" s="761"/>
      <c r="F304" s="733" t="s">
        <v>783</v>
      </c>
      <c r="G304" s="734"/>
      <c r="H304" s="735"/>
      <c r="I304" s="735"/>
      <c r="J304" s="735"/>
    </row>
    <row r="305" spans="1:10" s="737" customFormat="1" ht="16.5" customHeight="1">
      <c r="A305" s="779" t="s">
        <v>1085</v>
      </c>
      <c r="B305" s="759"/>
      <c r="C305" s="731">
        <v>52</v>
      </c>
      <c r="D305" s="731">
        <v>52</v>
      </c>
      <c r="E305" s="761"/>
      <c r="F305" s="733" t="s">
        <v>783</v>
      </c>
      <c r="G305" s="734"/>
      <c r="H305" s="735"/>
      <c r="I305" s="735"/>
      <c r="J305" s="735"/>
    </row>
    <row r="306" spans="1:10" s="737" customFormat="1" ht="16.5" customHeight="1">
      <c r="A306" s="779" t="s">
        <v>1086</v>
      </c>
      <c r="B306" s="759"/>
      <c r="C306" s="731">
        <v>52</v>
      </c>
      <c r="D306" s="731">
        <v>52</v>
      </c>
      <c r="E306" s="761"/>
      <c r="F306" s="733" t="s">
        <v>783</v>
      </c>
      <c r="G306" s="734"/>
      <c r="H306" s="735"/>
      <c r="I306" s="735"/>
      <c r="J306" s="735"/>
    </row>
    <row r="307" spans="1:10" s="737" customFormat="1" ht="16.5" customHeight="1">
      <c r="A307" s="779" t="s">
        <v>1087</v>
      </c>
      <c r="B307" s="759"/>
      <c r="C307" s="731">
        <v>52</v>
      </c>
      <c r="D307" s="731">
        <v>52</v>
      </c>
      <c r="E307" s="761"/>
      <c r="F307" s="733" t="s">
        <v>783</v>
      </c>
      <c r="G307" s="734"/>
      <c r="H307" s="735"/>
      <c r="I307" s="735"/>
      <c r="J307" s="735"/>
    </row>
    <row r="308" spans="1:10" s="737" customFormat="1" ht="16.5" customHeight="1">
      <c r="A308" s="779" t="s">
        <v>1088</v>
      </c>
      <c r="B308" s="759"/>
      <c r="C308" s="731">
        <v>52</v>
      </c>
      <c r="D308" s="731">
        <v>52</v>
      </c>
      <c r="E308" s="761"/>
      <c r="F308" s="733" t="s">
        <v>783</v>
      </c>
      <c r="G308" s="734"/>
      <c r="H308" s="735"/>
      <c r="I308" s="735"/>
      <c r="J308" s="735"/>
    </row>
    <row r="309" spans="1:10" s="737" customFormat="1" ht="16.5" customHeight="1">
      <c r="A309" s="779" t="s">
        <v>1089</v>
      </c>
      <c r="B309" s="759"/>
      <c r="C309" s="731">
        <v>52</v>
      </c>
      <c r="D309" s="731">
        <v>52</v>
      </c>
      <c r="E309" s="761"/>
      <c r="F309" s="733" t="s">
        <v>783</v>
      </c>
      <c r="G309" s="734"/>
      <c r="H309" s="735"/>
      <c r="I309" s="735"/>
      <c r="J309" s="735"/>
    </row>
    <row r="310" spans="1:10" s="737" customFormat="1" ht="16.5" customHeight="1">
      <c r="A310" s="779" t="s">
        <v>1090</v>
      </c>
      <c r="B310" s="759"/>
      <c r="C310" s="731">
        <v>52</v>
      </c>
      <c r="D310" s="731">
        <v>52</v>
      </c>
      <c r="E310" s="761"/>
      <c r="F310" s="733" t="s">
        <v>783</v>
      </c>
      <c r="G310" s="734"/>
      <c r="H310" s="735"/>
      <c r="I310" s="735"/>
      <c r="J310" s="735"/>
    </row>
    <row r="311" spans="1:10" s="737" customFormat="1" ht="16.5" customHeight="1">
      <c r="A311" s="779" t="s">
        <v>1091</v>
      </c>
      <c r="B311" s="759"/>
      <c r="C311" s="731">
        <v>52</v>
      </c>
      <c r="D311" s="731">
        <v>52</v>
      </c>
      <c r="E311" s="761"/>
      <c r="F311" s="733" t="s">
        <v>783</v>
      </c>
      <c r="G311" s="734"/>
      <c r="H311" s="735"/>
      <c r="I311" s="735"/>
      <c r="J311" s="735"/>
    </row>
    <row r="312" spans="1:10" s="737" customFormat="1" ht="16.5" customHeight="1">
      <c r="A312" s="779" t="s">
        <v>1092</v>
      </c>
      <c r="B312" s="759"/>
      <c r="C312" s="731">
        <v>52</v>
      </c>
      <c r="D312" s="731">
        <v>52</v>
      </c>
      <c r="E312" s="761"/>
      <c r="F312" s="733" t="s">
        <v>783</v>
      </c>
      <c r="G312" s="734"/>
      <c r="H312" s="735"/>
      <c r="I312" s="735"/>
      <c r="J312" s="735"/>
    </row>
    <row r="313" spans="1:10" s="737" customFormat="1" ht="16.5" customHeight="1">
      <c r="A313" s="779" t="s">
        <v>1093</v>
      </c>
      <c r="B313" s="759"/>
      <c r="C313" s="731">
        <v>52</v>
      </c>
      <c r="D313" s="731">
        <v>52</v>
      </c>
      <c r="E313" s="761"/>
      <c r="F313" s="733" t="s">
        <v>783</v>
      </c>
      <c r="G313" s="734"/>
      <c r="H313" s="735"/>
      <c r="I313" s="735"/>
      <c r="J313" s="735"/>
    </row>
    <row r="314" spans="1:10" s="737" customFormat="1" ht="16.5" customHeight="1">
      <c r="A314" s="779" t="s">
        <v>1094</v>
      </c>
      <c r="B314" s="759"/>
      <c r="C314" s="731">
        <v>52</v>
      </c>
      <c r="D314" s="731">
        <v>52</v>
      </c>
      <c r="E314" s="761"/>
      <c r="F314" s="733" t="s">
        <v>783</v>
      </c>
      <c r="G314" s="734"/>
      <c r="H314" s="735"/>
      <c r="I314" s="735"/>
      <c r="J314" s="735"/>
    </row>
    <row r="315" spans="1:10" s="737" customFormat="1" ht="16.5" customHeight="1">
      <c r="A315" s="779" t="s">
        <v>1095</v>
      </c>
      <c r="B315" s="759"/>
      <c r="C315" s="731">
        <v>52</v>
      </c>
      <c r="D315" s="731">
        <v>52</v>
      </c>
      <c r="E315" s="761"/>
      <c r="F315" s="733" t="s">
        <v>783</v>
      </c>
      <c r="G315" s="734"/>
      <c r="H315" s="735"/>
      <c r="I315" s="735"/>
      <c r="J315" s="735"/>
    </row>
    <row r="316" spans="1:10" s="737" customFormat="1" ht="16.5" customHeight="1">
      <c r="A316" s="779" t="s">
        <v>1096</v>
      </c>
      <c r="B316" s="759"/>
      <c r="C316" s="731">
        <v>52</v>
      </c>
      <c r="D316" s="731">
        <v>52</v>
      </c>
      <c r="E316" s="761"/>
      <c r="F316" s="733" t="s">
        <v>783</v>
      </c>
      <c r="G316" s="734"/>
      <c r="H316" s="735"/>
      <c r="I316" s="735"/>
      <c r="J316" s="735"/>
    </row>
    <row r="317" spans="1:10" s="737" customFormat="1" ht="16.5" customHeight="1">
      <c r="A317" s="779" t="s">
        <v>1097</v>
      </c>
      <c r="B317" s="759"/>
      <c r="C317" s="731">
        <v>52</v>
      </c>
      <c r="D317" s="731">
        <v>52</v>
      </c>
      <c r="E317" s="761"/>
      <c r="F317" s="733" t="s">
        <v>783</v>
      </c>
      <c r="G317" s="734"/>
      <c r="H317" s="735"/>
      <c r="I317" s="735"/>
      <c r="J317" s="735"/>
    </row>
    <row r="318" spans="1:10" s="737" customFormat="1" ht="16.5" customHeight="1">
      <c r="A318" s="779" t="s">
        <v>1098</v>
      </c>
      <c r="B318" s="759"/>
      <c r="C318" s="731">
        <v>52</v>
      </c>
      <c r="D318" s="731">
        <v>52</v>
      </c>
      <c r="E318" s="761"/>
      <c r="F318" s="733" t="s">
        <v>783</v>
      </c>
      <c r="G318" s="734"/>
      <c r="H318" s="735"/>
      <c r="I318" s="735"/>
      <c r="J318" s="735"/>
    </row>
    <row r="319" spans="1:10" s="737" customFormat="1" ht="16.5" customHeight="1">
      <c r="A319" s="779" t="s">
        <v>1099</v>
      </c>
      <c r="B319" s="759"/>
      <c r="C319" s="731">
        <v>52</v>
      </c>
      <c r="D319" s="731">
        <v>52</v>
      </c>
      <c r="E319" s="761"/>
      <c r="F319" s="733" t="s">
        <v>783</v>
      </c>
      <c r="G319" s="734"/>
      <c r="H319" s="735"/>
      <c r="I319" s="735"/>
      <c r="J319" s="735"/>
    </row>
    <row r="320" spans="1:10" s="737" customFormat="1" ht="16.5" customHeight="1">
      <c r="A320" s="779" t="s">
        <v>1100</v>
      </c>
      <c r="B320" s="759"/>
      <c r="C320" s="731">
        <v>52</v>
      </c>
      <c r="D320" s="731">
        <v>52</v>
      </c>
      <c r="E320" s="761"/>
      <c r="F320" s="733" t="s">
        <v>783</v>
      </c>
      <c r="G320" s="734"/>
      <c r="H320" s="735"/>
      <c r="I320" s="735"/>
      <c r="J320" s="735"/>
    </row>
    <row r="321" spans="1:10" s="737" customFormat="1" ht="16.5" customHeight="1">
      <c r="A321" s="779" t="s">
        <v>1101</v>
      </c>
      <c r="B321" s="759"/>
      <c r="C321" s="731">
        <v>52</v>
      </c>
      <c r="D321" s="731">
        <v>52</v>
      </c>
      <c r="E321" s="761"/>
      <c r="F321" s="733" t="s">
        <v>783</v>
      </c>
      <c r="G321" s="734"/>
      <c r="H321" s="735"/>
      <c r="I321" s="735"/>
      <c r="J321" s="735"/>
    </row>
    <row r="322" spans="1:10" s="737" customFormat="1" ht="16.5" customHeight="1">
      <c r="A322" s="779" t="s">
        <v>1102</v>
      </c>
      <c r="B322" s="759"/>
      <c r="C322" s="731">
        <v>52</v>
      </c>
      <c r="D322" s="731">
        <v>52</v>
      </c>
      <c r="E322" s="761"/>
      <c r="F322" s="733" t="s">
        <v>783</v>
      </c>
      <c r="G322" s="734"/>
      <c r="H322" s="735"/>
      <c r="I322" s="735"/>
      <c r="J322" s="735"/>
    </row>
    <row r="323" spans="1:10" s="737" customFormat="1" ht="16.5" customHeight="1">
      <c r="A323" s="779" t="s">
        <v>1103</v>
      </c>
      <c r="B323" s="759"/>
      <c r="C323" s="731">
        <v>52</v>
      </c>
      <c r="D323" s="731">
        <v>52</v>
      </c>
      <c r="E323" s="761"/>
      <c r="F323" s="733" t="s">
        <v>783</v>
      </c>
      <c r="G323" s="734"/>
      <c r="H323" s="735"/>
      <c r="I323" s="735"/>
      <c r="J323" s="735"/>
    </row>
    <row r="324" spans="1:10" s="737" customFormat="1" ht="16.5" customHeight="1">
      <c r="A324" s="779" t="s">
        <v>1104</v>
      </c>
      <c r="B324" s="759"/>
      <c r="C324" s="731">
        <v>52</v>
      </c>
      <c r="D324" s="731">
        <v>52</v>
      </c>
      <c r="E324" s="761"/>
      <c r="F324" s="733" t="s">
        <v>783</v>
      </c>
      <c r="G324" s="734"/>
      <c r="H324" s="735"/>
      <c r="I324" s="735"/>
      <c r="J324" s="735"/>
    </row>
    <row r="325" spans="1:10" s="737" customFormat="1" ht="16.5" customHeight="1">
      <c r="A325" s="779" t="s">
        <v>1105</v>
      </c>
      <c r="B325" s="759"/>
      <c r="C325" s="731">
        <v>52</v>
      </c>
      <c r="D325" s="731">
        <v>52</v>
      </c>
      <c r="E325" s="761"/>
      <c r="F325" s="733" t="s">
        <v>783</v>
      </c>
      <c r="G325" s="734"/>
      <c r="H325" s="735"/>
      <c r="I325" s="735"/>
      <c r="J325" s="735"/>
    </row>
    <row r="326" spans="1:10" s="737" customFormat="1" ht="16.5" customHeight="1">
      <c r="A326" s="779" t="s">
        <v>1106</v>
      </c>
      <c r="B326" s="759"/>
      <c r="C326" s="731">
        <v>52</v>
      </c>
      <c r="D326" s="731">
        <v>52</v>
      </c>
      <c r="E326" s="761"/>
      <c r="F326" s="733" t="s">
        <v>783</v>
      </c>
      <c r="G326" s="734"/>
      <c r="H326" s="735"/>
      <c r="I326" s="735"/>
      <c r="J326" s="735"/>
    </row>
    <row r="327" spans="1:10" s="737" customFormat="1" ht="16.5" customHeight="1">
      <c r="A327" s="779" t="s">
        <v>1107</v>
      </c>
      <c r="B327" s="759"/>
      <c r="C327" s="731">
        <v>52</v>
      </c>
      <c r="D327" s="731">
        <v>52</v>
      </c>
      <c r="E327" s="761"/>
      <c r="F327" s="733" t="s">
        <v>783</v>
      </c>
      <c r="G327" s="734"/>
      <c r="H327" s="735"/>
      <c r="I327" s="735"/>
      <c r="J327" s="735"/>
    </row>
    <row r="328" spans="1:10" s="737" customFormat="1" ht="16.5" customHeight="1">
      <c r="A328" s="779" t="s">
        <v>1108</v>
      </c>
      <c r="B328" s="759"/>
      <c r="C328" s="731">
        <v>52</v>
      </c>
      <c r="D328" s="731">
        <v>52</v>
      </c>
      <c r="E328" s="761"/>
      <c r="F328" s="733" t="s">
        <v>783</v>
      </c>
      <c r="G328" s="734"/>
      <c r="H328" s="735"/>
      <c r="I328" s="735"/>
      <c r="J328" s="735"/>
    </row>
    <row r="329" spans="1:10" s="737" customFormat="1" ht="16.5" customHeight="1">
      <c r="A329" s="779" t="s">
        <v>1109</v>
      </c>
      <c r="B329" s="759"/>
      <c r="C329" s="731">
        <v>52</v>
      </c>
      <c r="D329" s="731">
        <v>52</v>
      </c>
      <c r="E329" s="761"/>
      <c r="F329" s="733" t="s">
        <v>783</v>
      </c>
      <c r="G329" s="734"/>
      <c r="H329" s="735"/>
      <c r="I329" s="735"/>
      <c r="J329" s="735"/>
    </row>
    <row r="330" spans="1:10" s="737" customFormat="1" ht="16.5" customHeight="1">
      <c r="A330" s="779" t="s">
        <v>1110</v>
      </c>
      <c r="B330" s="759"/>
      <c r="C330" s="731">
        <v>52</v>
      </c>
      <c r="D330" s="731">
        <v>52</v>
      </c>
      <c r="E330" s="761"/>
      <c r="F330" s="733" t="s">
        <v>783</v>
      </c>
      <c r="G330" s="734"/>
      <c r="H330" s="735"/>
      <c r="I330" s="735"/>
      <c r="J330" s="735"/>
    </row>
    <row r="331" spans="1:10" s="737" customFormat="1" ht="16.5" customHeight="1">
      <c r="A331" s="779" t="s">
        <v>1111</v>
      </c>
      <c r="B331" s="759"/>
      <c r="C331" s="731">
        <v>52</v>
      </c>
      <c r="D331" s="731">
        <v>52</v>
      </c>
      <c r="E331" s="761"/>
      <c r="F331" s="733" t="s">
        <v>783</v>
      </c>
      <c r="G331" s="734"/>
      <c r="H331" s="735"/>
      <c r="I331" s="735"/>
      <c r="J331" s="735"/>
    </row>
    <row r="332" spans="1:10" s="737" customFormat="1" ht="16.5" customHeight="1">
      <c r="A332" s="779" t="s">
        <v>1112</v>
      </c>
      <c r="B332" s="759"/>
      <c r="C332" s="731">
        <v>52</v>
      </c>
      <c r="D332" s="731">
        <v>52</v>
      </c>
      <c r="E332" s="761"/>
      <c r="F332" s="733" t="s">
        <v>783</v>
      </c>
      <c r="G332" s="734"/>
      <c r="H332" s="735"/>
      <c r="I332" s="735"/>
      <c r="J332" s="735"/>
    </row>
    <row r="333" spans="1:10" s="737" customFormat="1" ht="16.5" customHeight="1">
      <c r="A333" s="779" t="s">
        <v>1113</v>
      </c>
      <c r="B333" s="759"/>
      <c r="C333" s="731">
        <v>52</v>
      </c>
      <c r="D333" s="731">
        <v>52</v>
      </c>
      <c r="E333" s="761"/>
      <c r="F333" s="733" t="s">
        <v>783</v>
      </c>
      <c r="G333" s="734"/>
      <c r="H333" s="735"/>
      <c r="I333" s="735"/>
      <c r="J333" s="735"/>
    </row>
    <row r="334" spans="1:10" s="737" customFormat="1" ht="16.5" customHeight="1">
      <c r="A334" s="779" t="s">
        <v>1114</v>
      </c>
      <c r="B334" s="759"/>
      <c r="C334" s="731">
        <v>52</v>
      </c>
      <c r="D334" s="731">
        <v>52</v>
      </c>
      <c r="E334" s="761"/>
      <c r="F334" s="733" t="s">
        <v>783</v>
      </c>
      <c r="G334" s="734"/>
      <c r="H334" s="735"/>
      <c r="I334" s="735"/>
      <c r="J334" s="735"/>
    </row>
    <row r="335" spans="1:10" s="737" customFormat="1" ht="16.5" customHeight="1">
      <c r="A335" s="779" t="s">
        <v>1115</v>
      </c>
      <c r="B335" s="759"/>
      <c r="C335" s="731">
        <v>52</v>
      </c>
      <c r="D335" s="731">
        <v>52</v>
      </c>
      <c r="E335" s="761"/>
      <c r="F335" s="733" t="s">
        <v>783</v>
      </c>
      <c r="G335" s="734"/>
      <c r="H335" s="735"/>
      <c r="I335" s="735"/>
      <c r="J335" s="735"/>
    </row>
    <row r="336" spans="1:10" s="737" customFormat="1" ht="16.5" customHeight="1">
      <c r="A336" s="779" t="s">
        <v>1116</v>
      </c>
      <c r="B336" s="759"/>
      <c r="C336" s="731">
        <v>52</v>
      </c>
      <c r="D336" s="731">
        <v>52</v>
      </c>
      <c r="E336" s="761"/>
      <c r="F336" s="733" t="s">
        <v>783</v>
      </c>
      <c r="G336" s="734"/>
      <c r="H336" s="735"/>
      <c r="I336" s="735"/>
      <c r="J336" s="735"/>
    </row>
    <row r="337" spans="1:10" s="737" customFormat="1" ht="16.5" customHeight="1">
      <c r="A337" s="779" t="s">
        <v>1117</v>
      </c>
      <c r="B337" s="759"/>
      <c r="C337" s="731">
        <v>52</v>
      </c>
      <c r="D337" s="731">
        <v>52</v>
      </c>
      <c r="E337" s="761"/>
      <c r="F337" s="733" t="s">
        <v>783</v>
      </c>
      <c r="G337" s="734"/>
      <c r="H337" s="735"/>
      <c r="I337" s="735"/>
      <c r="J337" s="735"/>
    </row>
    <row r="338" spans="1:10" s="737" customFormat="1" ht="16.5" customHeight="1">
      <c r="A338" s="779" t="s">
        <v>1118</v>
      </c>
      <c r="B338" s="759"/>
      <c r="C338" s="731">
        <v>52</v>
      </c>
      <c r="D338" s="731">
        <v>52</v>
      </c>
      <c r="E338" s="761"/>
      <c r="F338" s="733" t="s">
        <v>783</v>
      </c>
      <c r="G338" s="734"/>
      <c r="H338" s="735"/>
      <c r="I338" s="735"/>
      <c r="J338" s="735"/>
    </row>
    <row r="339" spans="1:10" s="737" customFormat="1" ht="16.5" customHeight="1">
      <c r="A339" s="779" t="s">
        <v>1119</v>
      </c>
      <c r="B339" s="759"/>
      <c r="C339" s="731">
        <v>52</v>
      </c>
      <c r="D339" s="731">
        <v>52</v>
      </c>
      <c r="E339" s="761"/>
      <c r="F339" s="733" t="s">
        <v>783</v>
      </c>
      <c r="G339" s="734"/>
      <c r="H339" s="735"/>
      <c r="I339" s="735"/>
      <c r="J339" s="735"/>
    </row>
    <row r="340" spans="1:10" s="737" customFormat="1" ht="16.5" customHeight="1">
      <c r="A340" s="779" t="s">
        <v>1120</v>
      </c>
      <c r="B340" s="759"/>
      <c r="C340" s="731">
        <v>52</v>
      </c>
      <c r="D340" s="731">
        <v>52</v>
      </c>
      <c r="E340" s="761"/>
      <c r="F340" s="733" t="s">
        <v>783</v>
      </c>
      <c r="G340" s="734"/>
      <c r="H340" s="735"/>
      <c r="I340" s="735"/>
      <c r="J340" s="735"/>
    </row>
    <row r="341" spans="1:10" s="737" customFormat="1" ht="16.5" customHeight="1">
      <c r="A341" s="779" t="s">
        <v>1121</v>
      </c>
      <c r="B341" s="759"/>
      <c r="C341" s="731">
        <v>52</v>
      </c>
      <c r="D341" s="731">
        <v>52</v>
      </c>
      <c r="E341" s="761"/>
      <c r="F341" s="733" t="s">
        <v>783</v>
      </c>
      <c r="G341" s="734"/>
      <c r="H341" s="735"/>
      <c r="I341" s="735"/>
      <c r="J341" s="735"/>
    </row>
    <row r="342" spans="1:10" s="737" customFormat="1" ht="16.5" customHeight="1">
      <c r="A342" s="779" t="s">
        <v>1122</v>
      </c>
      <c r="B342" s="759"/>
      <c r="C342" s="731">
        <v>52</v>
      </c>
      <c r="D342" s="731">
        <v>52</v>
      </c>
      <c r="E342" s="761"/>
      <c r="F342" s="733" t="s">
        <v>783</v>
      </c>
      <c r="G342" s="734"/>
      <c r="H342" s="735"/>
      <c r="I342" s="735"/>
      <c r="J342" s="735"/>
    </row>
    <row r="343" spans="1:10" s="737" customFormat="1" ht="16.5" customHeight="1">
      <c r="A343" s="779" t="s">
        <v>1123</v>
      </c>
      <c r="B343" s="759"/>
      <c r="C343" s="731">
        <v>52</v>
      </c>
      <c r="D343" s="731">
        <v>52</v>
      </c>
      <c r="E343" s="761"/>
      <c r="F343" s="733" t="s">
        <v>783</v>
      </c>
      <c r="G343" s="734"/>
      <c r="H343" s="735"/>
      <c r="I343" s="735"/>
      <c r="J343" s="735"/>
    </row>
    <row r="344" spans="1:10" s="737" customFormat="1" ht="16.5" customHeight="1">
      <c r="A344" s="779" t="s">
        <v>1124</v>
      </c>
      <c r="B344" s="759"/>
      <c r="C344" s="731">
        <v>52</v>
      </c>
      <c r="D344" s="731">
        <v>52</v>
      </c>
      <c r="E344" s="761"/>
      <c r="F344" s="733" t="s">
        <v>783</v>
      </c>
      <c r="G344" s="734"/>
      <c r="H344" s="735"/>
      <c r="I344" s="735"/>
      <c r="J344" s="735"/>
    </row>
    <row r="345" spans="1:10" s="737" customFormat="1" ht="16.5" customHeight="1">
      <c r="A345" s="779" t="s">
        <v>1125</v>
      </c>
      <c r="B345" s="759"/>
      <c r="C345" s="731">
        <v>52</v>
      </c>
      <c r="D345" s="731">
        <v>52</v>
      </c>
      <c r="E345" s="761"/>
      <c r="F345" s="733" t="s">
        <v>783</v>
      </c>
      <c r="G345" s="734"/>
      <c r="H345" s="735"/>
      <c r="I345" s="735"/>
      <c r="J345" s="735"/>
    </row>
    <row r="346" spans="1:10" s="737" customFormat="1" ht="16.5" customHeight="1">
      <c r="A346" s="779" t="s">
        <v>1126</v>
      </c>
      <c r="B346" s="759"/>
      <c r="C346" s="731">
        <v>52</v>
      </c>
      <c r="D346" s="731">
        <v>52</v>
      </c>
      <c r="E346" s="761"/>
      <c r="F346" s="733" t="s">
        <v>783</v>
      </c>
      <c r="G346" s="734"/>
      <c r="H346" s="735"/>
      <c r="I346" s="735"/>
      <c r="J346" s="735"/>
    </row>
    <row r="347" spans="1:10" s="737" customFormat="1" ht="16.5" customHeight="1">
      <c r="A347" s="779" t="s">
        <v>1127</v>
      </c>
      <c r="B347" s="759"/>
      <c r="C347" s="731">
        <v>52</v>
      </c>
      <c r="D347" s="731">
        <v>52</v>
      </c>
      <c r="E347" s="761"/>
      <c r="F347" s="733" t="s">
        <v>783</v>
      </c>
      <c r="G347" s="734"/>
      <c r="H347" s="735"/>
      <c r="I347" s="735"/>
      <c r="J347" s="735"/>
    </row>
    <row r="348" spans="1:10" s="737" customFormat="1" ht="16.5" customHeight="1">
      <c r="A348" s="779" t="s">
        <v>1128</v>
      </c>
      <c r="B348" s="759"/>
      <c r="C348" s="731">
        <v>52</v>
      </c>
      <c r="D348" s="731">
        <v>52</v>
      </c>
      <c r="E348" s="761"/>
      <c r="F348" s="733" t="s">
        <v>783</v>
      </c>
      <c r="G348" s="734"/>
      <c r="H348" s="735"/>
      <c r="I348" s="735"/>
      <c r="J348" s="735"/>
    </row>
    <row r="349" spans="1:10" s="737" customFormat="1" ht="16.5" customHeight="1">
      <c r="A349" s="779" t="s">
        <v>1129</v>
      </c>
      <c r="B349" s="759"/>
      <c r="C349" s="731">
        <v>52</v>
      </c>
      <c r="D349" s="731">
        <v>52</v>
      </c>
      <c r="E349" s="761"/>
      <c r="F349" s="733" t="s">
        <v>783</v>
      </c>
      <c r="G349" s="734"/>
      <c r="H349" s="735"/>
      <c r="I349" s="735"/>
      <c r="J349" s="735"/>
    </row>
    <row r="350" spans="1:10" s="737" customFormat="1" ht="16.5" customHeight="1">
      <c r="A350" s="779" t="s">
        <v>1130</v>
      </c>
      <c r="B350" s="759"/>
      <c r="C350" s="731">
        <v>52</v>
      </c>
      <c r="D350" s="731">
        <v>52</v>
      </c>
      <c r="E350" s="761"/>
      <c r="F350" s="733" t="s">
        <v>783</v>
      </c>
      <c r="G350" s="734"/>
      <c r="H350" s="735"/>
      <c r="I350" s="735"/>
      <c r="J350" s="735"/>
    </row>
    <row r="351" spans="1:10" s="737" customFormat="1" ht="16.5" customHeight="1">
      <c r="A351" s="779" t="s">
        <v>1131</v>
      </c>
      <c r="B351" s="759"/>
      <c r="C351" s="731">
        <v>52</v>
      </c>
      <c r="D351" s="731">
        <v>52</v>
      </c>
      <c r="E351" s="761"/>
      <c r="F351" s="733" t="s">
        <v>783</v>
      </c>
      <c r="G351" s="734"/>
      <c r="H351" s="735"/>
      <c r="I351" s="735"/>
      <c r="J351" s="735"/>
    </row>
    <row r="352" spans="1:10" s="737" customFormat="1" ht="16.5" customHeight="1">
      <c r="A352" s="779" t="s">
        <v>1132</v>
      </c>
      <c r="B352" s="759"/>
      <c r="C352" s="731">
        <v>52</v>
      </c>
      <c r="D352" s="731">
        <v>52</v>
      </c>
      <c r="E352" s="761"/>
      <c r="F352" s="733" t="s">
        <v>783</v>
      </c>
      <c r="G352" s="734"/>
      <c r="H352" s="735"/>
      <c r="I352" s="735"/>
      <c r="J352" s="735"/>
    </row>
    <row r="353" spans="1:10" s="737" customFormat="1" ht="16.5" customHeight="1">
      <c r="A353" s="779" t="s">
        <v>1133</v>
      </c>
      <c r="B353" s="759"/>
      <c r="C353" s="731">
        <v>52</v>
      </c>
      <c r="D353" s="731">
        <v>52</v>
      </c>
      <c r="E353" s="761"/>
      <c r="F353" s="733" t="s">
        <v>783</v>
      </c>
      <c r="G353" s="734"/>
      <c r="H353" s="735"/>
      <c r="I353" s="735"/>
      <c r="J353" s="735"/>
    </row>
    <row r="354" spans="1:10" s="737" customFormat="1" ht="16.5" customHeight="1">
      <c r="A354" s="779" t="s">
        <v>1134</v>
      </c>
      <c r="B354" s="759"/>
      <c r="C354" s="731">
        <v>52</v>
      </c>
      <c r="D354" s="731">
        <v>52</v>
      </c>
      <c r="E354" s="761"/>
      <c r="F354" s="733" t="s">
        <v>783</v>
      </c>
      <c r="G354" s="734"/>
      <c r="H354" s="735"/>
      <c r="I354" s="735"/>
      <c r="J354" s="735"/>
    </row>
    <row r="355" spans="1:10" s="737" customFormat="1" ht="16.5" customHeight="1">
      <c r="A355" s="779" t="s">
        <v>1135</v>
      </c>
      <c r="B355" s="759"/>
      <c r="C355" s="731">
        <v>52</v>
      </c>
      <c r="D355" s="731">
        <v>52</v>
      </c>
      <c r="E355" s="761"/>
      <c r="F355" s="733" t="s">
        <v>783</v>
      </c>
      <c r="G355" s="734"/>
      <c r="H355" s="735"/>
      <c r="I355" s="735"/>
      <c r="J355" s="735"/>
    </row>
    <row r="356" spans="1:10" s="737" customFormat="1" ht="16.5" customHeight="1">
      <c r="A356" s="779" t="s">
        <v>1136</v>
      </c>
      <c r="B356" s="759"/>
      <c r="C356" s="731">
        <v>52</v>
      </c>
      <c r="D356" s="731">
        <v>52</v>
      </c>
      <c r="E356" s="761"/>
      <c r="F356" s="733" t="s">
        <v>783</v>
      </c>
      <c r="G356" s="734"/>
      <c r="H356" s="735"/>
      <c r="I356" s="735"/>
      <c r="J356" s="735"/>
    </row>
    <row r="357" spans="1:10" s="737" customFormat="1" ht="16.5" customHeight="1">
      <c r="A357" s="779" t="s">
        <v>1137</v>
      </c>
      <c r="B357" s="759"/>
      <c r="C357" s="731">
        <v>52</v>
      </c>
      <c r="D357" s="731">
        <v>52</v>
      </c>
      <c r="E357" s="761"/>
      <c r="F357" s="733" t="s">
        <v>783</v>
      </c>
      <c r="G357" s="734"/>
      <c r="H357" s="735"/>
      <c r="I357" s="735"/>
      <c r="J357" s="735"/>
    </row>
    <row r="358" spans="1:10" s="737" customFormat="1" ht="16.5" customHeight="1">
      <c r="A358" s="779" t="s">
        <v>1138</v>
      </c>
      <c r="B358" s="759"/>
      <c r="C358" s="731">
        <v>52</v>
      </c>
      <c r="D358" s="731">
        <v>52</v>
      </c>
      <c r="E358" s="761"/>
      <c r="F358" s="733" t="s">
        <v>783</v>
      </c>
      <c r="G358" s="734"/>
      <c r="H358" s="735"/>
      <c r="I358" s="735"/>
      <c r="J358" s="735"/>
    </row>
    <row r="359" spans="1:10" s="737" customFormat="1" ht="16.5" customHeight="1">
      <c r="A359" s="779" t="s">
        <v>1139</v>
      </c>
      <c r="B359" s="759"/>
      <c r="C359" s="731">
        <v>52</v>
      </c>
      <c r="D359" s="731">
        <v>52</v>
      </c>
      <c r="E359" s="761"/>
      <c r="F359" s="733" t="s">
        <v>783</v>
      </c>
      <c r="G359" s="734"/>
      <c r="H359" s="735"/>
      <c r="I359" s="735"/>
      <c r="J359" s="735"/>
    </row>
    <row r="360" spans="1:10" s="737" customFormat="1" ht="16.5" customHeight="1">
      <c r="A360" s="779" t="s">
        <v>1140</v>
      </c>
      <c r="B360" s="759"/>
      <c r="C360" s="731">
        <v>52</v>
      </c>
      <c r="D360" s="731">
        <v>52</v>
      </c>
      <c r="E360" s="761"/>
      <c r="F360" s="733" t="s">
        <v>783</v>
      </c>
      <c r="G360" s="734"/>
      <c r="H360" s="735"/>
      <c r="I360" s="735"/>
      <c r="J360" s="735"/>
    </row>
    <row r="361" spans="1:10" s="737" customFormat="1" ht="16.5" customHeight="1">
      <c r="A361" s="779" t="s">
        <v>1141</v>
      </c>
      <c r="B361" s="759"/>
      <c r="C361" s="731">
        <v>52</v>
      </c>
      <c r="D361" s="731">
        <v>52</v>
      </c>
      <c r="E361" s="761"/>
      <c r="F361" s="733" t="s">
        <v>783</v>
      </c>
      <c r="G361" s="734"/>
      <c r="H361" s="735"/>
      <c r="I361" s="735"/>
      <c r="J361" s="735"/>
    </row>
    <row r="362" spans="1:10" s="737" customFormat="1" ht="16.5" customHeight="1">
      <c r="A362" s="779" t="s">
        <v>1142</v>
      </c>
      <c r="B362" s="759"/>
      <c r="C362" s="731">
        <v>52</v>
      </c>
      <c r="D362" s="731">
        <v>52</v>
      </c>
      <c r="E362" s="761"/>
      <c r="F362" s="733" t="s">
        <v>783</v>
      </c>
      <c r="G362" s="734"/>
      <c r="H362" s="735"/>
      <c r="I362" s="735"/>
      <c r="J362" s="735"/>
    </row>
    <row r="363" spans="1:10" s="737" customFormat="1" ht="16.5" customHeight="1">
      <c r="A363" s="779" t="s">
        <v>1143</v>
      </c>
      <c r="B363" s="759"/>
      <c r="C363" s="731">
        <v>52</v>
      </c>
      <c r="D363" s="731">
        <v>52</v>
      </c>
      <c r="E363" s="761"/>
      <c r="F363" s="733" t="s">
        <v>783</v>
      </c>
      <c r="G363" s="734"/>
      <c r="H363" s="735"/>
      <c r="I363" s="735"/>
      <c r="J363" s="735"/>
    </row>
    <row r="364" spans="1:10" s="737" customFormat="1" ht="16.5" customHeight="1">
      <c r="A364" s="779" t="s">
        <v>1144</v>
      </c>
      <c r="B364" s="759"/>
      <c r="C364" s="731">
        <v>52</v>
      </c>
      <c r="D364" s="731">
        <v>52</v>
      </c>
      <c r="E364" s="761"/>
      <c r="F364" s="733" t="s">
        <v>783</v>
      </c>
      <c r="G364" s="734"/>
      <c r="H364" s="735"/>
      <c r="I364" s="735"/>
      <c r="J364" s="735"/>
    </row>
    <row r="365" spans="1:10" s="737" customFormat="1" ht="16.5" customHeight="1">
      <c r="A365" s="779" t="s">
        <v>1145</v>
      </c>
      <c r="B365" s="759"/>
      <c r="C365" s="731">
        <v>52</v>
      </c>
      <c r="D365" s="731">
        <v>52</v>
      </c>
      <c r="E365" s="761"/>
      <c r="F365" s="733" t="s">
        <v>783</v>
      </c>
      <c r="G365" s="734"/>
      <c r="H365" s="735"/>
      <c r="I365" s="735"/>
      <c r="J365" s="735"/>
    </row>
    <row r="366" spans="1:10" s="737" customFormat="1" ht="16.5" customHeight="1">
      <c r="A366" s="779" t="s">
        <v>1146</v>
      </c>
      <c r="B366" s="759"/>
      <c r="C366" s="731">
        <v>52</v>
      </c>
      <c r="D366" s="731">
        <v>52</v>
      </c>
      <c r="E366" s="761"/>
      <c r="F366" s="733" t="s">
        <v>783</v>
      </c>
      <c r="G366" s="734"/>
      <c r="H366" s="735"/>
      <c r="I366" s="735"/>
      <c r="J366" s="735"/>
    </row>
    <row r="367" spans="1:10" s="737" customFormat="1" ht="16.5" customHeight="1">
      <c r="A367" s="779" t="s">
        <v>1147</v>
      </c>
      <c r="B367" s="759"/>
      <c r="C367" s="731">
        <v>52</v>
      </c>
      <c r="D367" s="731">
        <v>52</v>
      </c>
      <c r="E367" s="761"/>
      <c r="F367" s="733" t="s">
        <v>783</v>
      </c>
      <c r="G367" s="734"/>
      <c r="H367" s="735"/>
      <c r="I367" s="735"/>
      <c r="J367" s="735"/>
    </row>
    <row r="368" spans="1:10" s="737" customFormat="1" ht="16.5" customHeight="1">
      <c r="A368" s="779" t="s">
        <v>1148</v>
      </c>
      <c r="B368" s="759"/>
      <c r="C368" s="731">
        <v>52</v>
      </c>
      <c r="D368" s="731">
        <v>52</v>
      </c>
      <c r="E368" s="761"/>
      <c r="F368" s="733" t="s">
        <v>783</v>
      </c>
      <c r="G368" s="734"/>
      <c r="H368" s="735"/>
      <c r="I368" s="735"/>
      <c r="J368" s="735"/>
    </row>
    <row r="369" spans="1:10" s="737" customFormat="1" ht="16.5" customHeight="1">
      <c r="A369" s="779" t="s">
        <v>1149</v>
      </c>
      <c r="B369" s="759"/>
      <c r="C369" s="731">
        <v>52</v>
      </c>
      <c r="D369" s="731">
        <v>52</v>
      </c>
      <c r="E369" s="761"/>
      <c r="F369" s="733" t="s">
        <v>783</v>
      </c>
      <c r="G369" s="734"/>
      <c r="H369" s="735"/>
      <c r="I369" s="735"/>
      <c r="J369" s="735"/>
    </row>
    <row r="370" spans="1:10" s="737" customFormat="1" ht="16.5" customHeight="1">
      <c r="A370" s="779" t="s">
        <v>1150</v>
      </c>
      <c r="B370" s="759"/>
      <c r="C370" s="731">
        <v>52</v>
      </c>
      <c r="D370" s="731">
        <v>52</v>
      </c>
      <c r="E370" s="761"/>
      <c r="F370" s="733" t="s">
        <v>783</v>
      </c>
      <c r="G370" s="734"/>
      <c r="H370" s="735"/>
      <c r="I370" s="735"/>
      <c r="J370" s="735"/>
    </row>
    <row r="371" spans="1:10" s="737" customFormat="1" ht="16.5" customHeight="1">
      <c r="A371" s="779" t="s">
        <v>1151</v>
      </c>
      <c r="B371" s="759"/>
      <c r="C371" s="731">
        <v>52</v>
      </c>
      <c r="D371" s="731">
        <v>52</v>
      </c>
      <c r="E371" s="761"/>
      <c r="F371" s="733" t="s">
        <v>783</v>
      </c>
      <c r="G371" s="734"/>
      <c r="H371" s="735"/>
      <c r="I371" s="735"/>
      <c r="J371" s="735"/>
    </row>
    <row r="372" spans="1:10" s="737" customFormat="1" ht="16.5" customHeight="1">
      <c r="A372" s="779" t="s">
        <v>1152</v>
      </c>
      <c r="B372" s="759"/>
      <c r="C372" s="731">
        <v>52</v>
      </c>
      <c r="D372" s="731">
        <v>52</v>
      </c>
      <c r="E372" s="761"/>
      <c r="F372" s="733" t="s">
        <v>783</v>
      </c>
      <c r="G372" s="734"/>
      <c r="H372" s="735"/>
      <c r="I372" s="735"/>
      <c r="J372" s="735"/>
    </row>
    <row r="373" spans="1:10" s="737" customFormat="1" ht="16.5" customHeight="1">
      <c r="A373" s="779" t="s">
        <v>1153</v>
      </c>
      <c r="B373" s="759"/>
      <c r="C373" s="731">
        <v>52</v>
      </c>
      <c r="D373" s="731">
        <v>52</v>
      </c>
      <c r="E373" s="761"/>
      <c r="F373" s="733" t="s">
        <v>783</v>
      </c>
      <c r="G373" s="734"/>
      <c r="H373" s="735"/>
      <c r="I373" s="735"/>
      <c r="J373" s="735"/>
    </row>
    <row r="374" spans="1:10" s="737" customFormat="1" ht="16.5" customHeight="1">
      <c r="A374" s="779" t="s">
        <v>1154</v>
      </c>
      <c r="B374" s="759"/>
      <c r="C374" s="731">
        <v>52</v>
      </c>
      <c r="D374" s="731">
        <v>52</v>
      </c>
      <c r="E374" s="761"/>
      <c r="F374" s="733" t="s">
        <v>783</v>
      </c>
      <c r="G374" s="734"/>
      <c r="H374" s="735"/>
      <c r="I374" s="735"/>
      <c r="J374" s="735"/>
    </row>
    <row r="375" spans="1:10" s="737" customFormat="1" ht="16.5" customHeight="1">
      <c r="A375" s="779" t="s">
        <v>1155</v>
      </c>
      <c r="B375" s="759"/>
      <c r="C375" s="731">
        <v>52</v>
      </c>
      <c r="D375" s="731">
        <v>52</v>
      </c>
      <c r="E375" s="761"/>
      <c r="F375" s="733" t="s">
        <v>783</v>
      </c>
      <c r="G375" s="734"/>
      <c r="H375" s="735"/>
      <c r="I375" s="735"/>
      <c r="J375" s="735"/>
    </row>
    <row r="376" spans="1:10" s="737" customFormat="1" ht="16.5" customHeight="1">
      <c r="A376" s="779" t="s">
        <v>1156</v>
      </c>
      <c r="B376" s="759"/>
      <c r="C376" s="731">
        <v>52</v>
      </c>
      <c r="D376" s="731">
        <v>52</v>
      </c>
      <c r="E376" s="761"/>
      <c r="F376" s="733" t="s">
        <v>783</v>
      </c>
      <c r="G376" s="734"/>
      <c r="H376" s="735"/>
      <c r="I376" s="735"/>
      <c r="J376" s="735"/>
    </row>
    <row r="377" spans="1:10" s="737" customFormat="1" ht="16.5" customHeight="1">
      <c r="A377" s="779" t="s">
        <v>1157</v>
      </c>
      <c r="B377" s="759"/>
      <c r="C377" s="731">
        <v>52</v>
      </c>
      <c r="D377" s="731">
        <v>52</v>
      </c>
      <c r="E377" s="761"/>
      <c r="F377" s="733" t="s">
        <v>783</v>
      </c>
      <c r="G377" s="734"/>
      <c r="H377" s="735"/>
      <c r="I377" s="735"/>
      <c r="J377" s="735"/>
    </row>
    <row r="378" spans="1:10" s="737" customFormat="1" ht="16.5" customHeight="1">
      <c r="A378" s="779" t="s">
        <v>1158</v>
      </c>
      <c r="B378" s="759"/>
      <c r="C378" s="731">
        <v>52</v>
      </c>
      <c r="D378" s="731">
        <v>52</v>
      </c>
      <c r="E378" s="761"/>
      <c r="F378" s="733" t="s">
        <v>783</v>
      </c>
      <c r="G378" s="734"/>
      <c r="H378" s="735"/>
      <c r="I378" s="735"/>
      <c r="J378" s="735"/>
    </row>
    <row r="379" spans="1:10" s="737" customFormat="1" ht="16.5" customHeight="1">
      <c r="A379" s="779" t="s">
        <v>1159</v>
      </c>
      <c r="B379" s="759"/>
      <c r="C379" s="731">
        <v>52</v>
      </c>
      <c r="D379" s="731">
        <v>52</v>
      </c>
      <c r="E379" s="761"/>
      <c r="F379" s="733" t="s">
        <v>783</v>
      </c>
      <c r="G379" s="734"/>
      <c r="H379" s="735"/>
      <c r="I379" s="735"/>
      <c r="J379" s="735"/>
    </row>
    <row r="380" spans="1:10" s="737" customFormat="1" ht="16.5" customHeight="1">
      <c r="A380" s="779" t="s">
        <v>1160</v>
      </c>
      <c r="B380" s="759"/>
      <c r="C380" s="731">
        <v>52</v>
      </c>
      <c r="D380" s="731">
        <v>52</v>
      </c>
      <c r="E380" s="761"/>
      <c r="F380" s="733" t="s">
        <v>783</v>
      </c>
      <c r="G380" s="734"/>
      <c r="H380" s="735"/>
      <c r="I380" s="735"/>
      <c r="J380" s="735"/>
    </row>
    <row r="381" spans="1:10" s="737" customFormat="1" ht="16.5" customHeight="1">
      <c r="A381" s="779" t="s">
        <v>1161</v>
      </c>
      <c r="B381" s="759"/>
      <c r="C381" s="731">
        <v>52</v>
      </c>
      <c r="D381" s="731">
        <v>52</v>
      </c>
      <c r="E381" s="761"/>
      <c r="F381" s="733" t="s">
        <v>783</v>
      </c>
      <c r="G381" s="734"/>
      <c r="H381" s="735"/>
      <c r="I381" s="735"/>
      <c r="J381" s="735"/>
    </row>
    <row r="382" spans="1:10" s="737" customFormat="1" ht="16.5" customHeight="1">
      <c r="A382" s="779" t="s">
        <v>1162</v>
      </c>
      <c r="B382" s="759"/>
      <c r="C382" s="731">
        <v>52</v>
      </c>
      <c r="D382" s="731">
        <v>52</v>
      </c>
      <c r="E382" s="761"/>
      <c r="F382" s="733" t="s">
        <v>783</v>
      </c>
      <c r="G382" s="734"/>
      <c r="H382" s="735"/>
      <c r="I382" s="735"/>
      <c r="J382" s="735"/>
    </row>
    <row r="383" spans="1:10" s="737" customFormat="1" ht="16.5" customHeight="1">
      <c r="A383" s="779" t="s">
        <v>1163</v>
      </c>
      <c r="B383" s="759"/>
      <c r="C383" s="731">
        <v>52</v>
      </c>
      <c r="D383" s="731">
        <v>52</v>
      </c>
      <c r="E383" s="761"/>
      <c r="F383" s="733" t="s">
        <v>783</v>
      </c>
      <c r="G383" s="734"/>
      <c r="H383" s="735"/>
      <c r="I383" s="735"/>
      <c r="J383" s="735"/>
    </row>
    <row r="384" spans="1:10" s="737" customFormat="1" ht="16.5" customHeight="1">
      <c r="A384" s="779" t="s">
        <v>1163</v>
      </c>
      <c r="B384" s="759"/>
      <c r="C384" s="731">
        <v>52</v>
      </c>
      <c r="D384" s="731">
        <v>52</v>
      </c>
      <c r="E384" s="761"/>
      <c r="F384" s="733" t="s">
        <v>783</v>
      </c>
      <c r="G384" s="734"/>
      <c r="H384" s="735"/>
      <c r="I384" s="735"/>
      <c r="J384" s="735"/>
    </row>
    <row r="385" spans="1:10" s="737" customFormat="1" ht="16.5" customHeight="1">
      <c r="A385" s="779" t="s">
        <v>1164</v>
      </c>
      <c r="B385" s="759"/>
      <c r="C385" s="731">
        <v>52</v>
      </c>
      <c r="D385" s="731">
        <v>52</v>
      </c>
      <c r="E385" s="761"/>
      <c r="F385" s="733" t="s">
        <v>783</v>
      </c>
      <c r="G385" s="734"/>
      <c r="H385" s="735"/>
      <c r="I385" s="735"/>
      <c r="J385" s="735"/>
    </row>
    <row r="386" spans="1:10" s="737" customFormat="1" ht="16.5" customHeight="1">
      <c r="A386" s="779" t="s">
        <v>1165</v>
      </c>
      <c r="B386" s="759"/>
      <c r="C386" s="731">
        <v>52</v>
      </c>
      <c r="D386" s="731">
        <v>52</v>
      </c>
      <c r="E386" s="761"/>
      <c r="F386" s="733" t="s">
        <v>783</v>
      </c>
      <c r="G386" s="734"/>
      <c r="H386" s="735"/>
      <c r="I386" s="735"/>
      <c r="J386" s="735"/>
    </row>
    <row r="387" spans="1:10" s="737" customFormat="1" ht="16.5" customHeight="1">
      <c r="A387" s="779" t="s">
        <v>1166</v>
      </c>
      <c r="B387" s="759"/>
      <c r="C387" s="731">
        <v>52</v>
      </c>
      <c r="D387" s="731">
        <v>52</v>
      </c>
      <c r="E387" s="761"/>
      <c r="F387" s="733" t="s">
        <v>783</v>
      </c>
      <c r="G387" s="734"/>
      <c r="H387" s="735"/>
      <c r="I387" s="735"/>
      <c r="J387" s="735"/>
    </row>
    <row r="388" spans="1:10" s="737" customFormat="1" ht="16.5" customHeight="1">
      <c r="A388" s="779" t="s">
        <v>1167</v>
      </c>
      <c r="B388" s="759"/>
      <c r="C388" s="731">
        <v>52</v>
      </c>
      <c r="D388" s="731">
        <v>52</v>
      </c>
      <c r="E388" s="761"/>
      <c r="F388" s="733" t="s">
        <v>783</v>
      </c>
      <c r="G388" s="734"/>
      <c r="H388" s="735"/>
      <c r="I388" s="735"/>
      <c r="J388" s="735"/>
    </row>
    <row r="389" spans="1:10" s="737" customFormat="1" ht="16.5" customHeight="1">
      <c r="A389" s="779" t="s">
        <v>1168</v>
      </c>
      <c r="B389" s="759"/>
      <c r="C389" s="731">
        <v>52</v>
      </c>
      <c r="D389" s="731">
        <v>52</v>
      </c>
      <c r="E389" s="761"/>
      <c r="F389" s="733" t="s">
        <v>783</v>
      </c>
      <c r="G389" s="734"/>
      <c r="H389" s="735"/>
      <c r="I389" s="735"/>
      <c r="J389" s="735"/>
    </row>
    <row r="390" spans="1:10" s="737" customFormat="1" ht="16.5" customHeight="1">
      <c r="A390" s="779" t="s">
        <v>1169</v>
      </c>
      <c r="B390" s="759"/>
      <c r="C390" s="731">
        <v>52</v>
      </c>
      <c r="D390" s="731">
        <v>52</v>
      </c>
      <c r="E390" s="761"/>
      <c r="F390" s="733" t="s">
        <v>783</v>
      </c>
      <c r="G390" s="734"/>
      <c r="H390" s="735"/>
      <c r="I390" s="735"/>
      <c r="J390" s="735"/>
    </row>
    <row r="391" spans="1:10" s="737" customFormat="1" ht="16.5" customHeight="1">
      <c r="A391" s="779" t="s">
        <v>1170</v>
      </c>
      <c r="B391" s="759"/>
      <c r="C391" s="731">
        <v>52</v>
      </c>
      <c r="D391" s="731">
        <v>52</v>
      </c>
      <c r="E391" s="761"/>
      <c r="F391" s="733" t="s">
        <v>783</v>
      </c>
      <c r="G391" s="734"/>
      <c r="H391" s="735"/>
      <c r="I391" s="735"/>
      <c r="J391" s="735"/>
    </row>
    <row r="392" spans="1:10" s="737" customFormat="1" ht="16.5" customHeight="1">
      <c r="A392" s="779" t="s">
        <v>1171</v>
      </c>
      <c r="B392" s="759"/>
      <c r="C392" s="731">
        <v>52</v>
      </c>
      <c r="D392" s="731">
        <v>52</v>
      </c>
      <c r="E392" s="761"/>
      <c r="F392" s="733" t="s">
        <v>783</v>
      </c>
      <c r="G392" s="734"/>
      <c r="H392" s="735"/>
      <c r="I392" s="735"/>
      <c r="J392" s="735"/>
    </row>
    <row r="393" spans="1:10" s="737" customFormat="1" ht="16.5" customHeight="1">
      <c r="A393" s="779" t="s">
        <v>1172</v>
      </c>
      <c r="B393" s="759"/>
      <c r="C393" s="731">
        <v>52</v>
      </c>
      <c r="D393" s="731">
        <v>52</v>
      </c>
      <c r="E393" s="761"/>
      <c r="F393" s="733" t="s">
        <v>783</v>
      </c>
      <c r="G393" s="734"/>
      <c r="H393" s="735"/>
      <c r="I393" s="735"/>
      <c r="J393" s="735"/>
    </row>
    <row r="394" spans="1:10" s="737" customFormat="1" ht="16.5" customHeight="1">
      <c r="A394" s="779" t="s">
        <v>1173</v>
      </c>
      <c r="B394" s="759"/>
      <c r="C394" s="731">
        <v>52</v>
      </c>
      <c r="D394" s="731">
        <v>52</v>
      </c>
      <c r="E394" s="761"/>
      <c r="F394" s="733" t="s">
        <v>783</v>
      </c>
      <c r="G394" s="734"/>
      <c r="H394" s="735"/>
      <c r="I394" s="735"/>
      <c r="J394" s="735"/>
    </row>
    <row r="395" spans="1:10" s="737" customFormat="1" ht="16.5" customHeight="1">
      <c r="A395" s="779" t="s">
        <v>1174</v>
      </c>
      <c r="B395" s="759"/>
      <c r="C395" s="731">
        <v>52</v>
      </c>
      <c r="D395" s="731">
        <v>52</v>
      </c>
      <c r="E395" s="761"/>
      <c r="F395" s="733" t="s">
        <v>783</v>
      </c>
      <c r="G395" s="734"/>
      <c r="H395" s="735"/>
      <c r="I395" s="735"/>
      <c r="J395" s="735"/>
    </row>
    <row r="396" spans="1:10" s="737" customFormat="1" ht="16.5" customHeight="1">
      <c r="A396" s="779" t="s">
        <v>1175</v>
      </c>
      <c r="B396" s="759"/>
      <c r="C396" s="731">
        <v>52</v>
      </c>
      <c r="D396" s="731">
        <v>52</v>
      </c>
      <c r="E396" s="761"/>
      <c r="F396" s="733" t="s">
        <v>783</v>
      </c>
      <c r="G396" s="734"/>
      <c r="H396" s="735"/>
      <c r="I396" s="735"/>
      <c r="J396" s="735"/>
    </row>
    <row r="397" spans="1:10" s="737" customFormat="1" ht="16.5" customHeight="1">
      <c r="A397" s="779" t="s">
        <v>1176</v>
      </c>
      <c r="B397" s="759"/>
      <c r="C397" s="731">
        <v>52</v>
      </c>
      <c r="D397" s="731">
        <v>52</v>
      </c>
      <c r="E397" s="761"/>
      <c r="F397" s="733" t="s">
        <v>783</v>
      </c>
      <c r="G397" s="734"/>
      <c r="H397" s="735"/>
      <c r="I397" s="735"/>
      <c r="J397" s="735"/>
    </row>
    <row r="398" spans="1:10" s="737" customFormat="1" ht="16.5" customHeight="1">
      <c r="A398" s="779" t="s">
        <v>1177</v>
      </c>
      <c r="B398" s="759"/>
      <c r="C398" s="731">
        <v>52</v>
      </c>
      <c r="D398" s="731">
        <v>52</v>
      </c>
      <c r="E398" s="761"/>
      <c r="F398" s="733" t="s">
        <v>783</v>
      </c>
      <c r="G398" s="734"/>
      <c r="H398" s="735"/>
      <c r="I398" s="735"/>
      <c r="J398" s="735"/>
    </row>
    <row r="399" spans="1:10" s="737" customFormat="1" ht="16.5" customHeight="1">
      <c r="A399" s="779" t="s">
        <v>1178</v>
      </c>
      <c r="B399" s="759"/>
      <c r="C399" s="731">
        <v>52</v>
      </c>
      <c r="D399" s="731">
        <v>52</v>
      </c>
      <c r="E399" s="761"/>
      <c r="F399" s="733" t="s">
        <v>783</v>
      </c>
      <c r="G399" s="734"/>
      <c r="H399" s="735"/>
      <c r="I399" s="735"/>
      <c r="J399" s="735"/>
    </row>
    <row r="400" spans="1:10" s="737" customFormat="1" ht="16.5" customHeight="1">
      <c r="A400" s="779" t="s">
        <v>1179</v>
      </c>
      <c r="B400" s="759"/>
      <c r="C400" s="731">
        <v>52</v>
      </c>
      <c r="D400" s="731">
        <v>52</v>
      </c>
      <c r="E400" s="761"/>
      <c r="F400" s="733" t="s">
        <v>783</v>
      </c>
      <c r="G400" s="734"/>
      <c r="H400" s="735"/>
      <c r="I400" s="735"/>
      <c r="J400" s="735"/>
    </row>
    <row r="401" spans="1:10" s="737" customFormat="1" ht="16.5" customHeight="1">
      <c r="A401" s="779" t="s">
        <v>1180</v>
      </c>
      <c r="B401" s="759"/>
      <c r="C401" s="731">
        <v>52</v>
      </c>
      <c r="D401" s="731">
        <v>52</v>
      </c>
      <c r="E401" s="761"/>
      <c r="F401" s="733" t="s">
        <v>783</v>
      </c>
      <c r="G401" s="734"/>
      <c r="H401" s="735"/>
      <c r="I401" s="735"/>
      <c r="J401" s="735"/>
    </row>
    <row r="402" spans="1:10" s="737" customFormat="1" ht="16.5" customHeight="1">
      <c r="A402" s="779" t="s">
        <v>1181</v>
      </c>
      <c r="B402" s="759"/>
      <c r="C402" s="731">
        <v>52</v>
      </c>
      <c r="D402" s="731">
        <v>52</v>
      </c>
      <c r="E402" s="761"/>
      <c r="F402" s="733" t="s">
        <v>783</v>
      </c>
      <c r="G402" s="734"/>
      <c r="H402" s="735"/>
      <c r="I402" s="735"/>
      <c r="J402" s="735"/>
    </row>
    <row r="403" spans="1:10" s="737" customFormat="1" ht="16.5" customHeight="1">
      <c r="A403" s="779" t="s">
        <v>1182</v>
      </c>
      <c r="B403" s="759"/>
      <c r="C403" s="731">
        <v>52</v>
      </c>
      <c r="D403" s="731">
        <v>52</v>
      </c>
      <c r="E403" s="761"/>
      <c r="F403" s="733" t="s">
        <v>783</v>
      </c>
      <c r="G403" s="734"/>
      <c r="H403" s="735"/>
      <c r="I403" s="735"/>
      <c r="J403" s="735"/>
    </row>
    <row r="404" spans="1:10" s="737" customFormat="1" ht="16.5" customHeight="1">
      <c r="A404" s="779" t="s">
        <v>1183</v>
      </c>
      <c r="B404" s="759"/>
      <c r="C404" s="731">
        <v>52</v>
      </c>
      <c r="D404" s="731">
        <v>52</v>
      </c>
      <c r="E404" s="761"/>
      <c r="F404" s="733" t="s">
        <v>783</v>
      </c>
      <c r="G404" s="734"/>
      <c r="H404" s="735"/>
      <c r="I404" s="735"/>
      <c r="J404" s="735"/>
    </row>
    <row r="405" spans="1:10" s="737" customFormat="1" ht="16.5" customHeight="1">
      <c r="A405" s="779" t="s">
        <v>1184</v>
      </c>
      <c r="B405" s="759"/>
      <c r="C405" s="731">
        <v>52</v>
      </c>
      <c r="D405" s="731">
        <v>52</v>
      </c>
      <c r="E405" s="761"/>
      <c r="F405" s="733" t="s">
        <v>783</v>
      </c>
      <c r="G405" s="734"/>
      <c r="H405" s="735"/>
      <c r="I405" s="735"/>
      <c r="J405" s="735"/>
    </row>
    <row r="406" spans="1:10" s="737" customFormat="1" ht="16.5" customHeight="1">
      <c r="A406" s="779" t="s">
        <v>1185</v>
      </c>
      <c r="B406" s="759"/>
      <c r="C406" s="731">
        <v>52</v>
      </c>
      <c r="D406" s="731">
        <v>52</v>
      </c>
      <c r="E406" s="761"/>
      <c r="F406" s="733" t="s">
        <v>783</v>
      </c>
      <c r="G406" s="734"/>
      <c r="H406" s="735"/>
      <c r="I406" s="735"/>
      <c r="J406" s="735"/>
    </row>
    <row r="407" spans="1:10" s="737" customFormat="1" ht="16.5" customHeight="1">
      <c r="A407" s="779" t="s">
        <v>1186</v>
      </c>
      <c r="B407" s="759"/>
      <c r="C407" s="731">
        <v>52</v>
      </c>
      <c r="D407" s="731">
        <v>52</v>
      </c>
      <c r="E407" s="761"/>
      <c r="F407" s="733" t="s">
        <v>783</v>
      </c>
      <c r="G407" s="734"/>
      <c r="H407" s="735"/>
      <c r="I407" s="735"/>
      <c r="J407" s="735"/>
    </row>
    <row r="408" spans="1:10" s="737" customFormat="1" ht="16.5" customHeight="1">
      <c r="A408" s="779" t="s">
        <v>1187</v>
      </c>
      <c r="B408" s="759"/>
      <c r="C408" s="731">
        <v>52</v>
      </c>
      <c r="D408" s="731">
        <v>52</v>
      </c>
      <c r="E408" s="761"/>
      <c r="F408" s="733" t="s">
        <v>783</v>
      </c>
      <c r="G408" s="734"/>
      <c r="H408" s="735"/>
      <c r="I408" s="735"/>
      <c r="J408" s="735"/>
    </row>
    <row r="409" spans="1:10" s="737" customFormat="1" ht="16.5" customHeight="1">
      <c r="A409" s="779" t="s">
        <v>1188</v>
      </c>
      <c r="B409" s="759"/>
      <c r="C409" s="731">
        <v>52</v>
      </c>
      <c r="D409" s="731">
        <v>52</v>
      </c>
      <c r="E409" s="761"/>
      <c r="F409" s="733" t="s">
        <v>783</v>
      </c>
      <c r="G409" s="734"/>
      <c r="H409" s="735"/>
      <c r="I409" s="735"/>
      <c r="J409" s="735"/>
    </row>
    <row r="410" spans="1:10" s="737" customFormat="1" ht="16.5" customHeight="1">
      <c r="A410" s="779" t="s">
        <v>1189</v>
      </c>
      <c r="B410" s="759"/>
      <c r="C410" s="731">
        <v>52</v>
      </c>
      <c r="D410" s="731">
        <v>52</v>
      </c>
      <c r="E410" s="761"/>
      <c r="F410" s="733" t="s">
        <v>783</v>
      </c>
      <c r="G410" s="734"/>
      <c r="H410" s="735"/>
      <c r="I410" s="735"/>
      <c r="J410" s="735"/>
    </row>
    <row r="411" spans="1:10" s="737" customFormat="1" ht="16.5" customHeight="1">
      <c r="A411" s="779" t="s">
        <v>1190</v>
      </c>
      <c r="B411" s="759"/>
      <c r="C411" s="731">
        <v>52</v>
      </c>
      <c r="D411" s="731">
        <v>52</v>
      </c>
      <c r="E411" s="761"/>
      <c r="F411" s="733" t="s">
        <v>783</v>
      </c>
      <c r="G411" s="734"/>
      <c r="H411" s="735"/>
      <c r="I411" s="735"/>
      <c r="J411" s="735"/>
    </row>
    <row r="412" spans="1:10" s="737" customFormat="1" ht="16.5" customHeight="1">
      <c r="A412" s="779" t="s">
        <v>1191</v>
      </c>
      <c r="B412" s="759"/>
      <c r="C412" s="731">
        <v>52</v>
      </c>
      <c r="D412" s="731">
        <v>52</v>
      </c>
      <c r="E412" s="761"/>
      <c r="F412" s="733" t="s">
        <v>783</v>
      </c>
      <c r="G412" s="734"/>
      <c r="H412" s="735"/>
      <c r="I412" s="735"/>
      <c r="J412" s="735"/>
    </row>
    <row r="413" spans="1:10" s="737" customFormat="1" ht="16.5" customHeight="1">
      <c r="A413" s="779" t="s">
        <v>1192</v>
      </c>
      <c r="B413" s="759"/>
      <c r="C413" s="731">
        <v>52</v>
      </c>
      <c r="D413" s="731">
        <v>52</v>
      </c>
      <c r="E413" s="761"/>
      <c r="F413" s="733" t="s">
        <v>783</v>
      </c>
      <c r="G413" s="734"/>
      <c r="H413" s="735"/>
      <c r="I413" s="735"/>
      <c r="J413" s="735"/>
    </row>
    <row r="414" spans="1:10" s="737" customFormat="1" ht="16.5" customHeight="1">
      <c r="A414" s="779" t="s">
        <v>1193</v>
      </c>
      <c r="B414" s="759"/>
      <c r="C414" s="731">
        <v>52</v>
      </c>
      <c r="D414" s="731">
        <v>52</v>
      </c>
      <c r="E414" s="761"/>
      <c r="F414" s="733" t="s">
        <v>783</v>
      </c>
      <c r="G414" s="734"/>
      <c r="H414" s="735"/>
      <c r="I414" s="735"/>
      <c r="J414" s="735"/>
    </row>
    <row r="415" spans="1:10" s="737" customFormat="1" ht="16.5" customHeight="1">
      <c r="A415" s="779" t="s">
        <v>1194</v>
      </c>
      <c r="B415" s="759"/>
      <c r="C415" s="731">
        <v>52</v>
      </c>
      <c r="D415" s="731">
        <v>52</v>
      </c>
      <c r="E415" s="761"/>
      <c r="F415" s="733" t="s">
        <v>783</v>
      </c>
      <c r="G415" s="734"/>
      <c r="H415" s="735"/>
      <c r="I415" s="735"/>
      <c r="J415" s="735"/>
    </row>
    <row r="416" spans="1:10" s="737" customFormat="1" ht="16.5" customHeight="1">
      <c r="A416" s="779" t="s">
        <v>1194</v>
      </c>
      <c r="B416" s="759"/>
      <c r="C416" s="731">
        <v>52</v>
      </c>
      <c r="D416" s="731">
        <v>52</v>
      </c>
      <c r="E416" s="761"/>
      <c r="F416" s="733" t="s">
        <v>783</v>
      </c>
      <c r="G416" s="734"/>
      <c r="H416" s="735"/>
      <c r="I416" s="735"/>
      <c r="J416" s="735"/>
    </row>
    <row r="417" spans="1:10" s="737" customFormat="1" ht="16.5" customHeight="1">
      <c r="A417" s="779" t="s">
        <v>1195</v>
      </c>
      <c r="B417" s="759"/>
      <c r="C417" s="731">
        <v>52</v>
      </c>
      <c r="D417" s="731">
        <v>52</v>
      </c>
      <c r="E417" s="761"/>
      <c r="F417" s="733" t="s">
        <v>783</v>
      </c>
      <c r="G417" s="734"/>
      <c r="H417" s="735"/>
      <c r="I417" s="735"/>
      <c r="J417" s="735"/>
    </row>
    <row r="418" spans="1:10" s="737" customFormat="1" ht="16.5" customHeight="1">
      <c r="A418" s="779" t="s">
        <v>1196</v>
      </c>
      <c r="B418" s="759"/>
      <c r="C418" s="731">
        <v>52</v>
      </c>
      <c r="D418" s="731">
        <v>52</v>
      </c>
      <c r="E418" s="761"/>
      <c r="F418" s="733" t="s">
        <v>783</v>
      </c>
      <c r="G418" s="734"/>
      <c r="H418" s="735"/>
      <c r="I418" s="735"/>
      <c r="J418" s="735"/>
    </row>
    <row r="419" spans="1:10" s="737" customFormat="1" ht="16.5" customHeight="1">
      <c r="A419" s="779" t="s">
        <v>1197</v>
      </c>
      <c r="B419" s="759"/>
      <c r="C419" s="731">
        <v>52</v>
      </c>
      <c r="D419" s="731">
        <v>52</v>
      </c>
      <c r="E419" s="761"/>
      <c r="F419" s="733" t="s">
        <v>783</v>
      </c>
      <c r="G419" s="734"/>
      <c r="H419" s="735"/>
      <c r="I419" s="735"/>
      <c r="J419" s="735"/>
    </row>
    <row r="420" spans="1:10" s="737" customFormat="1" ht="16.5" customHeight="1">
      <c r="A420" s="779" t="s">
        <v>1198</v>
      </c>
      <c r="B420" s="759"/>
      <c r="C420" s="731">
        <v>52</v>
      </c>
      <c r="D420" s="731">
        <v>52</v>
      </c>
      <c r="E420" s="761"/>
      <c r="F420" s="733" t="s">
        <v>783</v>
      </c>
      <c r="G420" s="734"/>
      <c r="H420" s="735"/>
      <c r="I420" s="735"/>
      <c r="J420" s="735"/>
    </row>
    <row r="421" spans="1:10" s="737" customFormat="1" ht="16.5" customHeight="1">
      <c r="A421" s="779" t="s">
        <v>1199</v>
      </c>
      <c r="B421" s="759"/>
      <c r="C421" s="731">
        <v>52</v>
      </c>
      <c r="D421" s="731">
        <v>52</v>
      </c>
      <c r="E421" s="761"/>
      <c r="F421" s="733" t="s">
        <v>783</v>
      </c>
      <c r="G421" s="734"/>
      <c r="H421" s="735"/>
      <c r="I421" s="735"/>
      <c r="J421" s="735"/>
    </row>
    <row r="422" spans="1:10" s="737" customFormat="1" ht="16.5" customHeight="1">
      <c r="A422" s="779" t="s">
        <v>1200</v>
      </c>
      <c r="B422" s="759"/>
      <c r="C422" s="731">
        <v>52</v>
      </c>
      <c r="D422" s="731">
        <v>52</v>
      </c>
      <c r="E422" s="761"/>
      <c r="F422" s="733" t="s">
        <v>783</v>
      </c>
      <c r="G422" s="734"/>
      <c r="H422" s="735"/>
      <c r="I422" s="735"/>
      <c r="J422" s="735"/>
    </row>
    <row r="423" spans="1:10" s="737" customFormat="1" ht="16.5" customHeight="1">
      <c r="A423" s="779" t="s">
        <v>1201</v>
      </c>
      <c r="B423" s="759"/>
      <c r="C423" s="731">
        <v>52</v>
      </c>
      <c r="D423" s="731">
        <v>52</v>
      </c>
      <c r="E423" s="761"/>
      <c r="F423" s="733" t="s">
        <v>783</v>
      </c>
      <c r="G423" s="734"/>
      <c r="H423" s="735"/>
      <c r="I423" s="735"/>
      <c r="J423" s="735"/>
    </row>
    <row r="424" spans="1:10" s="737" customFormat="1" ht="16.5" customHeight="1">
      <c r="A424" s="779" t="s">
        <v>1202</v>
      </c>
      <c r="B424" s="759"/>
      <c r="C424" s="731">
        <v>52</v>
      </c>
      <c r="D424" s="731">
        <v>52</v>
      </c>
      <c r="E424" s="761"/>
      <c r="F424" s="733" t="s">
        <v>783</v>
      </c>
      <c r="G424" s="734"/>
      <c r="H424" s="735"/>
      <c r="I424" s="735"/>
      <c r="J424" s="735"/>
    </row>
    <row r="425" spans="1:10" s="737" customFormat="1" ht="16.5" customHeight="1">
      <c r="A425" s="779" t="s">
        <v>1203</v>
      </c>
      <c r="B425" s="759"/>
      <c r="C425" s="731">
        <v>52</v>
      </c>
      <c r="D425" s="731">
        <v>52</v>
      </c>
      <c r="E425" s="761"/>
      <c r="F425" s="733" t="s">
        <v>783</v>
      </c>
      <c r="G425" s="734"/>
      <c r="H425" s="735"/>
      <c r="I425" s="735"/>
      <c r="J425" s="735"/>
    </row>
    <row r="426" spans="1:10" s="737" customFormat="1" ht="16.5" customHeight="1">
      <c r="A426" s="779" t="s">
        <v>1204</v>
      </c>
      <c r="B426" s="759"/>
      <c r="C426" s="731">
        <v>52</v>
      </c>
      <c r="D426" s="731">
        <v>52</v>
      </c>
      <c r="E426" s="761"/>
      <c r="F426" s="733" t="s">
        <v>783</v>
      </c>
      <c r="G426" s="734"/>
      <c r="H426" s="735"/>
      <c r="I426" s="735"/>
      <c r="J426" s="735"/>
    </row>
    <row r="427" spans="1:10" s="737" customFormat="1" ht="16.5" customHeight="1">
      <c r="A427" s="779" t="s">
        <v>1205</v>
      </c>
      <c r="B427" s="759"/>
      <c r="C427" s="731">
        <v>52</v>
      </c>
      <c r="D427" s="731">
        <v>52</v>
      </c>
      <c r="E427" s="761"/>
      <c r="F427" s="733" t="s">
        <v>783</v>
      </c>
      <c r="G427" s="734"/>
      <c r="H427" s="735"/>
      <c r="I427" s="735"/>
      <c r="J427" s="735"/>
    </row>
    <row r="428" spans="1:10" s="737" customFormat="1" ht="16.5" customHeight="1">
      <c r="A428" s="779" t="s">
        <v>1206</v>
      </c>
      <c r="B428" s="759"/>
      <c r="C428" s="731">
        <v>52</v>
      </c>
      <c r="D428" s="731">
        <v>52</v>
      </c>
      <c r="E428" s="761"/>
      <c r="F428" s="733" t="s">
        <v>783</v>
      </c>
      <c r="G428" s="734"/>
      <c r="H428" s="735"/>
      <c r="I428" s="735"/>
      <c r="J428" s="735"/>
    </row>
    <row r="429" spans="1:10" s="737" customFormat="1" ht="16.5" customHeight="1">
      <c r="A429" s="779" t="s">
        <v>1207</v>
      </c>
      <c r="B429" s="759"/>
      <c r="C429" s="731">
        <v>52</v>
      </c>
      <c r="D429" s="731">
        <v>52</v>
      </c>
      <c r="E429" s="761"/>
      <c r="F429" s="733" t="s">
        <v>783</v>
      </c>
      <c r="G429" s="734"/>
      <c r="H429" s="735"/>
      <c r="I429" s="735"/>
      <c r="J429" s="735"/>
    </row>
    <row r="430" spans="1:10" s="737" customFormat="1" ht="16.5" customHeight="1">
      <c r="A430" s="779" t="s">
        <v>1208</v>
      </c>
      <c r="B430" s="759"/>
      <c r="C430" s="731">
        <v>52</v>
      </c>
      <c r="D430" s="731">
        <v>52</v>
      </c>
      <c r="E430" s="761"/>
      <c r="F430" s="733" t="s">
        <v>783</v>
      </c>
      <c r="G430" s="734"/>
      <c r="H430" s="735"/>
      <c r="I430" s="735"/>
      <c r="J430" s="735"/>
    </row>
    <row r="431" spans="1:10" s="737" customFormat="1" ht="16.5" customHeight="1">
      <c r="A431" s="779" t="s">
        <v>1209</v>
      </c>
      <c r="B431" s="759"/>
      <c r="C431" s="731">
        <v>52</v>
      </c>
      <c r="D431" s="731">
        <v>52</v>
      </c>
      <c r="E431" s="761"/>
      <c r="F431" s="733" t="s">
        <v>783</v>
      </c>
      <c r="G431" s="734"/>
      <c r="H431" s="735"/>
      <c r="I431" s="735"/>
      <c r="J431" s="735"/>
    </row>
    <row r="432" spans="1:10" s="737" customFormat="1" ht="16.5" customHeight="1">
      <c r="A432" s="779" t="s">
        <v>1210</v>
      </c>
      <c r="B432" s="759"/>
      <c r="C432" s="731">
        <v>52</v>
      </c>
      <c r="D432" s="731">
        <v>52</v>
      </c>
      <c r="E432" s="761"/>
      <c r="F432" s="733" t="s">
        <v>783</v>
      </c>
      <c r="G432" s="734"/>
      <c r="H432" s="735"/>
      <c r="I432" s="735"/>
      <c r="J432" s="735"/>
    </row>
    <row r="433" spans="1:10" s="737" customFormat="1" ht="16.5" customHeight="1">
      <c r="A433" s="779" t="s">
        <v>1211</v>
      </c>
      <c r="B433" s="759"/>
      <c r="C433" s="731">
        <v>52</v>
      </c>
      <c r="D433" s="731">
        <v>52</v>
      </c>
      <c r="E433" s="761"/>
      <c r="F433" s="733" t="s">
        <v>783</v>
      </c>
      <c r="G433" s="734"/>
      <c r="H433" s="735"/>
      <c r="I433" s="735"/>
      <c r="J433" s="735"/>
    </row>
    <row r="434" spans="1:10" s="737" customFormat="1" ht="16.5" customHeight="1">
      <c r="A434" s="779" t="s">
        <v>1212</v>
      </c>
      <c r="B434" s="759"/>
      <c r="C434" s="731">
        <v>52</v>
      </c>
      <c r="D434" s="731">
        <v>52</v>
      </c>
      <c r="E434" s="761"/>
      <c r="F434" s="733" t="s">
        <v>783</v>
      </c>
      <c r="G434" s="734"/>
      <c r="H434" s="735"/>
      <c r="I434" s="735"/>
      <c r="J434" s="735"/>
    </row>
    <row r="435" spans="1:10" s="737" customFormat="1" ht="16.5" customHeight="1">
      <c r="A435" s="779" t="s">
        <v>1213</v>
      </c>
      <c r="B435" s="759"/>
      <c r="C435" s="731">
        <v>52</v>
      </c>
      <c r="D435" s="731">
        <v>52</v>
      </c>
      <c r="E435" s="761"/>
      <c r="F435" s="733" t="s">
        <v>783</v>
      </c>
      <c r="G435" s="734"/>
      <c r="H435" s="735"/>
      <c r="I435" s="735"/>
      <c r="J435" s="735"/>
    </row>
    <row r="436" spans="1:10" s="737" customFormat="1" ht="16.5" customHeight="1">
      <c r="A436" s="779" t="s">
        <v>1214</v>
      </c>
      <c r="B436" s="759"/>
      <c r="C436" s="731">
        <v>52</v>
      </c>
      <c r="D436" s="731">
        <v>52</v>
      </c>
      <c r="E436" s="761"/>
      <c r="F436" s="733" t="s">
        <v>783</v>
      </c>
      <c r="G436" s="734"/>
      <c r="H436" s="735"/>
      <c r="I436" s="735"/>
      <c r="J436" s="735"/>
    </row>
    <row r="437" spans="1:10" s="737" customFormat="1" ht="16.5" customHeight="1">
      <c r="A437" s="779" t="s">
        <v>1215</v>
      </c>
      <c r="B437" s="759"/>
      <c r="C437" s="731">
        <v>52</v>
      </c>
      <c r="D437" s="731">
        <v>52</v>
      </c>
      <c r="E437" s="761"/>
      <c r="F437" s="733" t="s">
        <v>783</v>
      </c>
      <c r="G437" s="734"/>
      <c r="H437" s="735"/>
      <c r="I437" s="735"/>
      <c r="J437" s="735"/>
    </row>
    <row r="438" spans="1:10" s="737" customFormat="1" ht="16.5" customHeight="1">
      <c r="A438" s="779" t="s">
        <v>1216</v>
      </c>
      <c r="B438" s="759"/>
      <c r="C438" s="731">
        <v>52</v>
      </c>
      <c r="D438" s="731">
        <v>52</v>
      </c>
      <c r="E438" s="761"/>
      <c r="F438" s="733" t="s">
        <v>783</v>
      </c>
      <c r="G438" s="734"/>
      <c r="H438" s="735"/>
      <c r="I438" s="735"/>
      <c r="J438" s="735"/>
    </row>
    <row r="439" spans="1:10" s="737" customFormat="1" ht="16.5" customHeight="1">
      <c r="A439" s="779" t="s">
        <v>1217</v>
      </c>
      <c r="B439" s="759"/>
      <c r="C439" s="731">
        <v>52</v>
      </c>
      <c r="D439" s="731">
        <v>52</v>
      </c>
      <c r="E439" s="761"/>
      <c r="F439" s="733" t="s">
        <v>783</v>
      </c>
      <c r="G439" s="734"/>
      <c r="H439" s="735"/>
      <c r="I439" s="735"/>
      <c r="J439" s="735"/>
    </row>
    <row r="440" spans="1:10" s="737" customFormat="1" ht="16.5" customHeight="1">
      <c r="A440" s="779" t="s">
        <v>1218</v>
      </c>
      <c r="B440" s="759"/>
      <c r="C440" s="731">
        <v>52</v>
      </c>
      <c r="D440" s="731">
        <v>52</v>
      </c>
      <c r="E440" s="761"/>
      <c r="F440" s="733" t="s">
        <v>783</v>
      </c>
      <c r="G440" s="734"/>
      <c r="H440" s="735"/>
      <c r="I440" s="735"/>
      <c r="J440" s="735"/>
    </row>
    <row r="441" spans="1:10" s="737" customFormat="1" ht="16.5" customHeight="1">
      <c r="A441" s="779" t="s">
        <v>1219</v>
      </c>
      <c r="B441" s="759"/>
      <c r="C441" s="731">
        <v>52</v>
      </c>
      <c r="D441" s="731">
        <v>52</v>
      </c>
      <c r="E441" s="761"/>
      <c r="F441" s="733" t="s">
        <v>783</v>
      </c>
      <c r="G441" s="734"/>
      <c r="H441" s="735"/>
      <c r="I441" s="735"/>
      <c r="J441" s="735"/>
    </row>
    <row r="442" spans="1:10" s="737" customFormat="1" ht="16.5" customHeight="1">
      <c r="A442" s="779" t="s">
        <v>1220</v>
      </c>
      <c r="B442" s="759"/>
      <c r="C442" s="731">
        <v>52</v>
      </c>
      <c r="D442" s="731">
        <v>52</v>
      </c>
      <c r="E442" s="761"/>
      <c r="F442" s="733" t="s">
        <v>783</v>
      </c>
      <c r="G442" s="734"/>
      <c r="H442" s="735"/>
      <c r="I442" s="735"/>
      <c r="J442" s="735"/>
    </row>
    <row r="443" spans="1:10" s="737" customFormat="1" ht="16.5" customHeight="1">
      <c r="A443" s="779" t="s">
        <v>1221</v>
      </c>
      <c r="B443" s="759"/>
      <c r="C443" s="731">
        <v>52</v>
      </c>
      <c r="D443" s="731">
        <v>52</v>
      </c>
      <c r="E443" s="761"/>
      <c r="F443" s="733" t="s">
        <v>783</v>
      </c>
      <c r="G443" s="734"/>
      <c r="H443" s="735"/>
      <c r="I443" s="735"/>
      <c r="J443" s="735"/>
    </row>
    <row r="444" spans="1:10" s="737" customFormat="1" ht="16.5" customHeight="1">
      <c r="A444" s="779" t="s">
        <v>1222</v>
      </c>
      <c r="B444" s="759"/>
      <c r="C444" s="731">
        <v>52</v>
      </c>
      <c r="D444" s="731">
        <v>52</v>
      </c>
      <c r="E444" s="761"/>
      <c r="F444" s="733" t="s">
        <v>783</v>
      </c>
      <c r="G444" s="734"/>
      <c r="H444" s="735"/>
      <c r="I444" s="735"/>
      <c r="J444" s="735"/>
    </row>
    <row r="445" spans="1:10" s="737" customFormat="1" ht="16.5" customHeight="1">
      <c r="A445" s="779" t="s">
        <v>1223</v>
      </c>
      <c r="B445" s="759"/>
      <c r="C445" s="731">
        <v>52</v>
      </c>
      <c r="D445" s="731">
        <v>52</v>
      </c>
      <c r="E445" s="761"/>
      <c r="F445" s="733" t="s">
        <v>783</v>
      </c>
      <c r="G445" s="734"/>
      <c r="H445" s="735"/>
      <c r="I445" s="735"/>
      <c r="J445" s="735"/>
    </row>
    <row r="446" spans="1:10" s="737" customFormat="1" ht="16.5" customHeight="1">
      <c r="A446" s="779" t="s">
        <v>1224</v>
      </c>
      <c r="B446" s="759"/>
      <c r="C446" s="731">
        <v>52</v>
      </c>
      <c r="D446" s="731">
        <v>52</v>
      </c>
      <c r="E446" s="761"/>
      <c r="F446" s="733" t="s">
        <v>783</v>
      </c>
      <c r="G446" s="734"/>
      <c r="H446" s="735"/>
      <c r="I446" s="735"/>
      <c r="J446" s="735"/>
    </row>
    <row r="447" spans="1:10" s="737" customFormat="1" ht="16.5" customHeight="1">
      <c r="A447" s="779" t="s">
        <v>1225</v>
      </c>
      <c r="B447" s="759"/>
      <c r="C447" s="731">
        <v>52</v>
      </c>
      <c r="D447" s="731">
        <v>52</v>
      </c>
      <c r="E447" s="761"/>
      <c r="F447" s="733" t="s">
        <v>783</v>
      </c>
      <c r="G447" s="734"/>
      <c r="H447" s="735"/>
      <c r="I447" s="735"/>
      <c r="J447" s="735"/>
    </row>
    <row r="448" spans="1:10" s="737" customFormat="1" ht="16.5" customHeight="1">
      <c r="A448" s="779" t="s">
        <v>1226</v>
      </c>
      <c r="B448" s="759"/>
      <c r="C448" s="731">
        <v>52</v>
      </c>
      <c r="D448" s="731">
        <v>52</v>
      </c>
      <c r="E448" s="761"/>
      <c r="F448" s="733" t="s">
        <v>783</v>
      </c>
      <c r="G448" s="734"/>
      <c r="H448" s="735"/>
      <c r="I448" s="735"/>
      <c r="J448" s="735"/>
    </row>
    <row r="449" spans="1:10" s="737" customFormat="1" ht="16.5" customHeight="1">
      <c r="A449" s="779" t="s">
        <v>1227</v>
      </c>
      <c r="B449" s="759"/>
      <c r="C449" s="731">
        <v>52</v>
      </c>
      <c r="D449" s="731">
        <v>52</v>
      </c>
      <c r="E449" s="761"/>
      <c r="F449" s="733" t="s">
        <v>783</v>
      </c>
      <c r="G449" s="734"/>
      <c r="H449" s="735"/>
      <c r="I449" s="735"/>
      <c r="J449" s="735"/>
    </row>
    <row r="450" spans="1:10" s="737" customFormat="1" ht="16.5" customHeight="1">
      <c r="A450" s="779" t="s">
        <v>1228</v>
      </c>
      <c r="B450" s="759"/>
      <c r="C450" s="731">
        <v>52</v>
      </c>
      <c r="D450" s="731">
        <v>52</v>
      </c>
      <c r="E450" s="761"/>
      <c r="F450" s="733" t="s">
        <v>783</v>
      </c>
      <c r="G450" s="734"/>
      <c r="H450" s="735"/>
      <c r="I450" s="735"/>
      <c r="J450" s="735"/>
    </row>
    <row r="451" spans="1:10" s="737" customFormat="1" ht="16.5" customHeight="1">
      <c r="A451" s="779" t="s">
        <v>1229</v>
      </c>
      <c r="B451" s="759"/>
      <c r="C451" s="731">
        <v>52</v>
      </c>
      <c r="D451" s="731">
        <v>52</v>
      </c>
      <c r="E451" s="761"/>
      <c r="F451" s="733" t="s">
        <v>783</v>
      </c>
      <c r="G451" s="734"/>
      <c r="H451" s="735"/>
      <c r="I451" s="735"/>
      <c r="J451" s="735"/>
    </row>
    <row r="452" spans="1:10" s="737" customFormat="1" ht="16.5" customHeight="1">
      <c r="A452" s="779" t="s">
        <v>1230</v>
      </c>
      <c r="B452" s="759"/>
      <c r="C452" s="731">
        <v>52</v>
      </c>
      <c r="D452" s="731">
        <v>52</v>
      </c>
      <c r="E452" s="761"/>
      <c r="F452" s="733" t="s">
        <v>783</v>
      </c>
      <c r="G452" s="734"/>
      <c r="H452" s="735"/>
      <c r="I452" s="735"/>
      <c r="J452" s="735"/>
    </row>
    <row r="453" spans="1:10" s="737" customFormat="1" ht="16.5" customHeight="1">
      <c r="A453" s="779" t="s">
        <v>1231</v>
      </c>
      <c r="B453" s="759"/>
      <c r="C453" s="731">
        <v>52</v>
      </c>
      <c r="D453" s="731">
        <v>52</v>
      </c>
      <c r="E453" s="761"/>
      <c r="F453" s="733" t="s">
        <v>783</v>
      </c>
      <c r="G453" s="734"/>
      <c r="H453" s="735"/>
      <c r="I453" s="735"/>
      <c r="J453" s="735"/>
    </row>
    <row r="454" spans="1:10" s="737" customFormat="1" ht="16.5" customHeight="1">
      <c r="A454" s="779" t="s">
        <v>1232</v>
      </c>
      <c r="B454" s="759"/>
      <c r="C454" s="731">
        <v>52</v>
      </c>
      <c r="D454" s="731">
        <v>52</v>
      </c>
      <c r="E454" s="761"/>
      <c r="F454" s="733" t="s">
        <v>783</v>
      </c>
      <c r="G454" s="734"/>
      <c r="H454" s="735"/>
      <c r="I454" s="735"/>
      <c r="J454" s="735"/>
    </row>
    <row r="455" spans="1:10" s="737" customFormat="1" ht="16.5" customHeight="1">
      <c r="A455" s="779" t="s">
        <v>1233</v>
      </c>
      <c r="B455" s="759"/>
      <c r="C455" s="731">
        <v>52</v>
      </c>
      <c r="D455" s="731">
        <v>52</v>
      </c>
      <c r="E455" s="761"/>
      <c r="F455" s="733" t="s">
        <v>783</v>
      </c>
      <c r="G455" s="734"/>
      <c r="H455" s="735"/>
      <c r="I455" s="735"/>
      <c r="J455" s="735"/>
    </row>
    <row r="456" spans="1:10" s="737" customFormat="1" ht="16.5" customHeight="1">
      <c r="A456" s="779" t="s">
        <v>1234</v>
      </c>
      <c r="B456" s="759"/>
      <c r="C456" s="731">
        <v>52</v>
      </c>
      <c r="D456" s="731">
        <v>52</v>
      </c>
      <c r="E456" s="761"/>
      <c r="F456" s="733" t="s">
        <v>783</v>
      </c>
      <c r="G456" s="734"/>
      <c r="H456" s="735"/>
      <c r="I456" s="735"/>
      <c r="J456" s="735"/>
    </row>
    <row r="457" spans="1:10" s="737" customFormat="1" ht="16.5" customHeight="1">
      <c r="A457" s="779" t="s">
        <v>1235</v>
      </c>
      <c r="B457" s="759"/>
      <c r="C457" s="731">
        <v>52</v>
      </c>
      <c r="D457" s="731">
        <v>52</v>
      </c>
      <c r="E457" s="761"/>
      <c r="F457" s="733" t="s">
        <v>783</v>
      </c>
      <c r="G457" s="734"/>
      <c r="H457" s="735"/>
      <c r="I457" s="735"/>
      <c r="J457" s="735"/>
    </row>
    <row r="458" spans="1:10" s="737" customFormat="1" ht="16.5" customHeight="1">
      <c r="A458" s="779" t="s">
        <v>1236</v>
      </c>
      <c r="B458" s="759"/>
      <c r="C458" s="731">
        <v>52</v>
      </c>
      <c r="D458" s="731">
        <v>52</v>
      </c>
      <c r="E458" s="761"/>
      <c r="F458" s="733" t="s">
        <v>783</v>
      </c>
      <c r="G458" s="734"/>
      <c r="H458" s="735"/>
      <c r="I458" s="735"/>
      <c r="J458" s="735"/>
    </row>
    <row r="459" spans="1:10" s="737" customFormat="1" ht="16.5" customHeight="1">
      <c r="A459" s="779" t="s">
        <v>1237</v>
      </c>
      <c r="B459" s="759"/>
      <c r="C459" s="731">
        <v>52</v>
      </c>
      <c r="D459" s="731">
        <v>52</v>
      </c>
      <c r="E459" s="761"/>
      <c r="F459" s="733" t="s">
        <v>783</v>
      </c>
      <c r="G459" s="734"/>
      <c r="H459" s="735"/>
      <c r="I459" s="735"/>
      <c r="J459" s="735"/>
    </row>
    <row r="460" spans="1:10" s="737" customFormat="1" ht="16.5" customHeight="1">
      <c r="A460" s="779" t="s">
        <v>1238</v>
      </c>
      <c r="B460" s="759"/>
      <c r="C460" s="731">
        <v>52</v>
      </c>
      <c r="D460" s="731">
        <v>52</v>
      </c>
      <c r="E460" s="761"/>
      <c r="F460" s="733" t="s">
        <v>783</v>
      </c>
      <c r="G460" s="734"/>
      <c r="H460" s="735"/>
      <c r="I460" s="735"/>
      <c r="J460" s="735"/>
    </row>
    <row r="461" spans="1:10" s="737" customFormat="1" ht="16.5" customHeight="1">
      <c r="A461" s="779" t="s">
        <v>1239</v>
      </c>
      <c r="B461" s="759"/>
      <c r="C461" s="731">
        <v>52</v>
      </c>
      <c r="D461" s="731">
        <v>52</v>
      </c>
      <c r="E461" s="761"/>
      <c r="F461" s="733" t="s">
        <v>783</v>
      </c>
      <c r="G461" s="734"/>
      <c r="H461" s="735"/>
      <c r="I461" s="735"/>
      <c r="J461" s="735"/>
    </row>
    <row r="462" spans="1:10" s="737" customFormat="1" ht="16.5" customHeight="1">
      <c r="A462" s="779" t="s">
        <v>1240</v>
      </c>
      <c r="B462" s="759"/>
      <c r="C462" s="731">
        <v>52</v>
      </c>
      <c r="D462" s="731">
        <v>52</v>
      </c>
      <c r="E462" s="761"/>
      <c r="F462" s="733" t="s">
        <v>783</v>
      </c>
      <c r="G462" s="734"/>
      <c r="H462" s="735"/>
      <c r="I462" s="735"/>
      <c r="J462" s="735"/>
    </row>
    <row r="463" spans="1:10" s="737" customFormat="1" ht="16.5" customHeight="1">
      <c r="A463" s="779" t="s">
        <v>1241</v>
      </c>
      <c r="B463" s="759"/>
      <c r="C463" s="731">
        <v>52</v>
      </c>
      <c r="D463" s="731">
        <v>52</v>
      </c>
      <c r="E463" s="761"/>
      <c r="F463" s="733" t="s">
        <v>783</v>
      </c>
      <c r="G463" s="734"/>
      <c r="H463" s="735"/>
      <c r="I463" s="735"/>
      <c r="J463" s="735"/>
    </row>
    <row r="464" spans="1:10" s="737" customFormat="1" ht="16.5" customHeight="1">
      <c r="A464" s="779" t="s">
        <v>1242</v>
      </c>
      <c r="B464" s="759"/>
      <c r="C464" s="731">
        <v>52</v>
      </c>
      <c r="D464" s="731">
        <v>52</v>
      </c>
      <c r="E464" s="761"/>
      <c r="F464" s="733" t="s">
        <v>783</v>
      </c>
      <c r="G464" s="734"/>
      <c r="H464" s="735"/>
      <c r="I464" s="735"/>
      <c r="J464" s="735"/>
    </row>
    <row r="465" spans="1:10" s="737" customFormat="1" ht="16.5" customHeight="1">
      <c r="A465" s="779" t="s">
        <v>1243</v>
      </c>
      <c r="B465" s="759"/>
      <c r="C465" s="731">
        <v>52</v>
      </c>
      <c r="D465" s="731">
        <v>52</v>
      </c>
      <c r="E465" s="761"/>
      <c r="F465" s="733" t="s">
        <v>783</v>
      </c>
      <c r="G465" s="734"/>
      <c r="H465" s="735"/>
      <c r="I465" s="735"/>
      <c r="J465" s="735"/>
    </row>
    <row r="466" spans="1:10" s="737" customFormat="1" ht="16.5" customHeight="1">
      <c r="A466" s="779" t="s">
        <v>1244</v>
      </c>
      <c r="B466" s="759"/>
      <c r="C466" s="731">
        <v>52</v>
      </c>
      <c r="D466" s="731">
        <v>52</v>
      </c>
      <c r="E466" s="761"/>
      <c r="F466" s="733" t="s">
        <v>783</v>
      </c>
      <c r="G466" s="734"/>
      <c r="H466" s="735"/>
      <c r="I466" s="735"/>
      <c r="J466" s="735"/>
    </row>
    <row r="467" spans="1:10" s="737" customFormat="1" ht="16.5" customHeight="1">
      <c r="A467" s="779" t="s">
        <v>1245</v>
      </c>
      <c r="B467" s="759"/>
      <c r="C467" s="731">
        <v>52</v>
      </c>
      <c r="D467" s="731">
        <v>52</v>
      </c>
      <c r="E467" s="761"/>
      <c r="F467" s="733" t="s">
        <v>783</v>
      </c>
      <c r="G467" s="734"/>
      <c r="H467" s="735"/>
      <c r="I467" s="735"/>
      <c r="J467" s="735"/>
    </row>
    <row r="468" spans="1:10" s="737" customFormat="1" ht="16.5" customHeight="1">
      <c r="A468" s="779" t="s">
        <v>1246</v>
      </c>
      <c r="B468" s="759"/>
      <c r="C468" s="731">
        <v>52</v>
      </c>
      <c r="D468" s="731">
        <v>52</v>
      </c>
      <c r="E468" s="761"/>
      <c r="F468" s="733" t="s">
        <v>783</v>
      </c>
      <c r="G468" s="734"/>
      <c r="H468" s="735"/>
      <c r="I468" s="735"/>
      <c r="J468" s="735"/>
    </row>
    <row r="469" spans="1:10" s="737" customFormat="1" ht="16.5" customHeight="1">
      <c r="A469" s="779" t="s">
        <v>1247</v>
      </c>
      <c r="B469" s="759"/>
      <c r="C469" s="731">
        <v>52</v>
      </c>
      <c r="D469" s="731">
        <v>52</v>
      </c>
      <c r="E469" s="761"/>
      <c r="F469" s="733" t="s">
        <v>783</v>
      </c>
      <c r="G469" s="734"/>
      <c r="H469" s="735"/>
      <c r="I469" s="735"/>
      <c r="J469" s="735"/>
    </row>
    <row r="470" spans="1:10" s="737" customFormat="1" ht="16.5" customHeight="1">
      <c r="A470" s="779" t="s">
        <v>1247</v>
      </c>
      <c r="B470" s="759"/>
      <c r="C470" s="731">
        <v>52</v>
      </c>
      <c r="D470" s="731">
        <v>52</v>
      </c>
      <c r="E470" s="761"/>
      <c r="F470" s="733" t="s">
        <v>783</v>
      </c>
      <c r="G470" s="734"/>
      <c r="H470" s="735"/>
      <c r="I470" s="735"/>
      <c r="J470" s="735"/>
    </row>
    <row r="471" spans="1:10" s="737" customFormat="1" ht="16.5" customHeight="1">
      <c r="A471" s="779" t="s">
        <v>1248</v>
      </c>
      <c r="B471" s="759"/>
      <c r="C471" s="731">
        <v>52</v>
      </c>
      <c r="D471" s="731">
        <v>52</v>
      </c>
      <c r="E471" s="761"/>
      <c r="F471" s="733" t="s">
        <v>783</v>
      </c>
      <c r="G471" s="734"/>
      <c r="H471" s="735"/>
      <c r="I471" s="735"/>
      <c r="J471" s="735"/>
    </row>
    <row r="472" spans="1:10" s="737" customFormat="1" ht="16.5" customHeight="1">
      <c r="A472" s="779" t="s">
        <v>1249</v>
      </c>
      <c r="B472" s="759"/>
      <c r="C472" s="731">
        <v>52</v>
      </c>
      <c r="D472" s="731">
        <v>52</v>
      </c>
      <c r="E472" s="761"/>
      <c r="F472" s="733" t="s">
        <v>783</v>
      </c>
      <c r="G472" s="734"/>
      <c r="H472" s="735"/>
      <c r="I472" s="735"/>
      <c r="J472" s="735"/>
    </row>
    <row r="473" spans="1:10" s="737" customFormat="1" ht="16.5" customHeight="1">
      <c r="A473" s="779" t="s">
        <v>1250</v>
      </c>
      <c r="B473" s="759"/>
      <c r="C473" s="731">
        <v>52</v>
      </c>
      <c r="D473" s="731">
        <v>52</v>
      </c>
      <c r="E473" s="761"/>
      <c r="F473" s="733" t="s">
        <v>783</v>
      </c>
      <c r="G473" s="734"/>
      <c r="H473" s="735"/>
      <c r="I473" s="735"/>
      <c r="J473" s="735"/>
    </row>
    <row r="474" spans="1:10" s="737" customFormat="1" ht="16.5" customHeight="1">
      <c r="A474" s="779" t="s">
        <v>1251</v>
      </c>
      <c r="B474" s="759"/>
      <c r="C474" s="731">
        <v>52</v>
      </c>
      <c r="D474" s="731">
        <v>52</v>
      </c>
      <c r="E474" s="761"/>
      <c r="F474" s="733" t="s">
        <v>783</v>
      </c>
      <c r="G474" s="734"/>
      <c r="H474" s="735"/>
      <c r="I474" s="735"/>
      <c r="J474" s="735"/>
    </row>
    <row r="475" spans="1:10" s="737" customFormat="1" ht="16.5" customHeight="1">
      <c r="A475" s="779" t="s">
        <v>1252</v>
      </c>
      <c r="B475" s="759"/>
      <c r="C475" s="731">
        <v>52</v>
      </c>
      <c r="D475" s="731">
        <v>52</v>
      </c>
      <c r="E475" s="761"/>
      <c r="F475" s="733" t="s">
        <v>783</v>
      </c>
      <c r="G475" s="734"/>
      <c r="H475" s="735"/>
      <c r="I475" s="735"/>
      <c r="J475" s="735"/>
    </row>
    <row r="476" spans="1:10" s="737" customFormat="1" ht="16.5" customHeight="1">
      <c r="A476" s="779" t="s">
        <v>1253</v>
      </c>
      <c r="B476" s="759"/>
      <c r="C476" s="731">
        <v>52</v>
      </c>
      <c r="D476" s="731">
        <v>52</v>
      </c>
      <c r="E476" s="761"/>
      <c r="F476" s="733" t="s">
        <v>783</v>
      </c>
      <c r="G476" s="734"/>
      <c r="H476" s="735"/>
      <c r="I476" s="735"/>
      <c r="J476" s="735"/>
    </row>
    <row r="477" spans="1:10" s="737" customFormat="1" ht="16.5" customHeight="1">
      <c r="A477" s="779" t="s">
        <v>1254</v>
      </c>
      <c r="B477" s="759"/>
      <c r="C477" s="731">
        <v>52</v>
      </c>
      <c r="D477" s="731">
        <v>52</v>
      </c>
      <c r="E477" s="761"/>
      <c r="F477" s="733" t="s">
        <v>783</v>
      </c>
      <c r="G477" s="734"/>
      <c r="H477" s="735"/>
      <c r="I477" s="735"/>
      <c r="J477" s="735"/>
    </row>
    <row r="478" spans="1:10" s="737" customFormat="1" ht="16.5" customHeight="1">
      <c r="A478" s="779" t="s">
        <v>1254</v>
      </c>
      <c r="B478" s="759"/>
      <c r="C478" s="731">
        <v>52</v>
      </c>
      <c r="D478" s="731">
        <v>52</v>
      </c>
      <c r="E478" s="761"/>
      <c r="F478" s="733" t="s">
        <v>783</v>
      </c>
      <c r="G478" s="734"/>
      <c r="H478" s="735"/>
      <c r="I478" s="735"/>
      <c r="J478" s="735"/>
    </row>
    <row r="479" spans="1:10" s="737" customFormat="1" ht="16.5" customHeight="1">
      <c r="A479" s="779" t="s">
        <v>1255</v>
      </c>
      <c r="B479" s="759"/>
      <c r="C479" s="731">
        <v>52</v>
      </c>
      <c r="D479" s="731">
        <v>52</v>
      </c>
      <c r="E479" s="761"/>
      <c r="F479" s="733" t="s">
        <v>783</v>
      </c>
      <c r="G479" s="734"/>
      <c r="H479" s="735"/>
      <c r="I479" s="735"/>
      <c r="J479" s="735"/>
    </row>
    <row r="480" spans="1:10" s="737" customFormat="1" ht="16.5" customHeight="1">
      <c r="A480" s="779" t="s">
        <v>1256</v>
      </c>
      <c r="B480" s="759"/>
      <c r="C480" s="731">
        <v>52</v>
      </c>
      <c r="D480" s="731">
        <v>52</v>
      </c>
      <c r="E480" s="761"/>
      <c r="F480" s="733" t="s">
        <v>783</v>
      </c>
      <c r="G480" s="734"/>
      <c r="H480" s="735"/>
      <c r="I480" s="735"/>
      <c r="J480" s="735"/>
    </row>
    <row r="481" spans="1:10" s="737" customFormat="1" ht="16.5" customHeight="1">
      <c r="A481" s="779" t="s">
        <v>1257</v>
      </c>
      <c r="B481" s="759"/>
      <c r="C481" s="731">
        <v>52</v>
      </c>
      <c r="D481" s="731">
        <v>52</v>
      </c>
      <c r="E481" s="761"/>
      <c r="F481" s="733" t="s">
        <v>783</v>
      </c>
      <c r="G481" s="734"/>
      <c r="H481" s="735"/>
      <c r="I481" s="735"/>
      <c r="J481" s="735"/>
    </row>
    <row r="482" spans="1:10" s="737" customFormat="1" ht="16.5" customHeight="1">
      <c r="A482" s="779" t="s">
        <v>1258</v>
      </c>
      <c r="B482" s="759"/>
      <c r="C482" s="731">
        <v>52</v>
      </c>
      <c r="D482" s="731">
        <v>52</v>
      </c>
      <c r="E482" s="761"/>
      <c r="F482" s="733" t="s">
        <v>783</v>
      </c>
      <c r="G482" s="734"/>
      <c r="H482" s="735"/>
      <c r="I482" s="735"/>
      <c r="J482" s="735"/>
    </row>
    <row r="483" spans="1:10" s="737" customFormat="1" ht="16.5" customHeight="1">
      <c r="A483" s="779" t="s">
        <v>1259</v>
      </c>
      <c r="B483" s="759"/>
      <c r="C483" s="731">
        <v>52</v>
      </c>
      <c r="D483" s="731">
        <v>52</v>
      </c>
      <c r="E483" s="761"/>
      <c r="F483" s="733" t="s">
        <v>783</v>
      </c>
      <c r="G483" s="734"/>
      <c r="H483" s="735"/>
      <c r="I483" s="735"/>
      <c r="J483" s="735"/>
    </row>
    <row r="484" spans="1:10" s="737" customFormat="1" ht="16.5" customHeight="1">
      <c r="A484" s="779" t="s">
        <v>1260</v>
      </c>
      <c r="B484" s="759"/>
      <c r="C484" s="731">
        <v>52</v>
      </c>
      <c r="D484" s="731">
        <v>52</v>
      </c>
      <c r="E484" s="761"/>
      <c r="F484" s="733" t="s">
        <v>783</v>
      </c>
      <c r="G484" s="734"/>
      <c r="H484" s="735"/>
      <c r="I484" s="735"/>
      <c r="J484" s="735"/>
    </row>
    <row r="485" spans="1:10" s="737" customFormat="1" ht="16.5" customHeight="1">
      <c r="A485" s="779" t="s">
        <v>1261</v>
      </c>
      <c r="B485" s="759"/>
      <c r="C485" s="731">
        <v>52</v>
      </c>
      <c r="D485" s="731">
        <v>52</v>
      </c>
      <c r="E485" s="761"/>
      <c r="F485" s="733" t="s">
        <v>783</v>
      </c>
      <c r="G485" s="734"/>
      <c r="H485" s="735"/>
      <c r="I485" s="735"/>
      <c r="J485" s="735"/>
    </row>
    <row r="486" spans="1:10" s="737" customFormat="1" ht="16.5" customHeight="1">
      <c r="A486" s="779" t="s">
        <v>1262</v>
      </c>
      <c r="B486" s="759"/>
      <c r="C486" s="731">
        <v>52</v>
      </c>
      <c r="D486" s="731">
        <v>52</v>
      </c>
      <c r="E486" s="761"/>
      <c r="F486" s="733" t="s">
        <v>783</v>
      </c>
      <c r="G486" s="734"/>
      <c r="H486" s="735"/>
      <c r="I486" s="735"/>
      <c r="J486" s="735"/>
    </row>
    <row r="487" spans="1:10" s="737" customFormat="1" ht="16.5" customHeight="1">
      <c r="A487" s="779" t="s">
        <v>1263</v>
      </c>
      <c r="B487" s="759"/>
      <c r="C487" s="731">
        <v>52</v>
      </c>
      <c r="D487" s="731">
        <v>52</v>
      </c>
      <c r="E487" s="761"/>
      <c r="F487" s="733" t="s">
        <v>783</v>
      </c>
      <c r="G487" s="734"/>
      <c r="H487" s="735"/>
      <c r="I487" s="735"/>
      <c r="J487" s="735"/>
    </row>
    <row r="488" spans="1:10" s="737" customFormat="1" ht="16.5" customHeight="1">
      <c r="A488" s="779" t="s">
        <v>1264</v>
      </c>
      <c r="B488" s="759"/>
      <c r="C488" s="731">
        <v>52</v>
      </c>
      <c r="D488" s="731">
        <v>52</v>
      </c>
      <c r="E488" s="761"/>
      <c r="F488" s="733" t="s">
        <v>783</v>
      </c>
      <c r="G488" s="734"/>
      <c r="H488" s="735"/>
      <c r="I488" s="735"/>
      <c r="J488" s="735"/>
    </row>
    <row r="489" spans="1:10" s="737" customFormat="1" ht="16.5" customHeight="1">
      <c r="A489" s="779" t="s">
        <v>1265</v>
      </c>
      <c r="B489" s="759"/>
      <c r="C489" s="731">
        <v>52</v>
      </c>
      <c r="D489" s="731">
        <v>52</v>
      </c>
      <c r="E489" s="761"/>
      <c r="F489" s="733" t="s">
        <v>783</v>
      </c>
      <c r="G489" s="734"/>
      <c r="H489" s="735"/>
      <c r="I489" s="735"/>
      <c r="J489" s="735"/>
    </row>
    <row r="490" spans="1:10" s="737" customFormat="1" ht="16.5" customHeight="1">
      <c r="A490" s="779" t="s">
        <v>1266</v>
      </c>
      <c r="B490" s="759"/>
      <c r="C490" s="731">
        <v>52</v>
      </c>
      <c r="D490" s="731">
        <v>52</v>
      </c>
      <c r="E490" s="761"/>
      <c r="F490" s="733" t="s">
        <v>783</v>
      </c>
      <c r="G490" s="734"/>
      <c r="H490" s="735"/>
      <c r="I490" s="735"/>
      <c r="J490" s="735"/>
    </row>
    <row r="491" spans="1:10" s="737" customFormat="1" ht="16.5" customHeight="1">
      <c r="A491" s="779" t="s">
        <v>1267</v>
      </c>
      <c r="B491" s="759"/>
      <c r="C491" s="731">
        <v>52</v>
      </c>
      <c r="D491" s="731">
        <v>52</v>
      </c>
      <c r="E491" s="761"/>
      <c r="F491" s="733" t="s">
        <v>783</v>
      </c>
      <c r="G491" s="734"/>
      <c r="H491" s="735"/>
      <c r="I491" s="735"/>
      <c r="J491" s="735"/>
    </row>
    <row r="492" spans="1:10" s="737" customFormat="1" ht="16.5" customHeight="1">
      <c r="A492" s="779" t="s">
        <v>1268</v>
      </c>
      <c r="B492" s="759"/>
      <c r="C492" s="731">
        <v>52</v>
      </c>
      <c r="D492" s="731">
        <v>52</v>
      </c>
      <c r="E492" s="761"/>
      <c r="F492" s="733" t="s">
        <v>783</v>
      </c>
      <c r="G492" s="734"/>
      <c r="H492" s="735"/>
      <c r="I492" s="735"/>
      <c r="J492" s="735"/>
    </row>
    <row r="493" spans="1:10" s="737" customFormat="1" ht="16.5" customHeight="1">
      <c r="A493" s="779" t="s">
        <v>1269</v>
      </c>
      <c r="B493" s="759"/>
      <c r="C493" s="731">
        <v>52</v>
      </c>
      <c r="D493" s="731">
        <v>52</v>
      </c>
      <c r="E493" s="761"/>
      <c r="F493" s="733" t="s">
        <v>783</v>
      </c>
      <c r="G493" s="734"/>
      <c r="H493" s="735"/>
      <c r="I493" s="735"/>
      <c r="J493" s="735"/>
    </row>
    <row r="494" spans="1:10" s="737" customFormat="1" ht="16.5" customHeight="1">
      <c r="A494" s="779" t="s">
        <v>1270</v>
      </c>
      <c r="B494" s="759"/>
      <c r="C494" s="731">
        <v>52</v>
      </c>
      <c r="D494" s="731">
        <v>52</v>
      </c>
      <c r="E494" s="761"/>
      <c r="F494" s="733" t="s">
        <v>783</v>
      </c>
      <c r="G494" s="734"/>
      <c r="H494" s="735"/>
      <c r="I494" s="735"/>
      <c r="J494" s="735"/>
    </row>
    <row r="495" spans="1:10" s="737" customFormat="1" ht="16.5" customHeight="1">
      <c r="A495" s="779" t="s">
        <v>1271</v>
      </c>
      <c r="B495" s="759"/>
      <c r="C495" s="731">
        <v>52</v>
      </c>
      <c r="D495" s="731">
        <v>52</v>
      </c>
      <c r="E495" s="761"/>
      <c r="F495" s="733" t="s">
        <v>783</v>
      </c>
      <c r="G495" s="734"/>
      <c r="H495" s="735"/>
      <c r="I495" s="735"/>
      <c r="J495" s="735"/>
    </row>
    <row r="496" spans="1:10" s="737" customFormat="1" ht="16.5" customHeight="1">
      <c r="A496" s="779" t="s">
        <v>1272</v>
      </c>
      <c r="B496" s="759"/>
      <c r="C496" s="731">
        <v>52</v>
      </c>
      <c r="D496" s="731">
        <v>52</v>
      </c>
      <c r="E496" s="761"/>
      <c r="F496" s="733" t="s">
        <v>783</v>
      </c>
      <c r="G496" s="734"/>
      <c r="H496" s="735"/>
      <c r="I496" s="735"/>
      <c r="J496" s="735"/>
    </row>
    <row r="497" spans="1:10" s="737" customFormat="1" ht="16.5" customHeight="1">
      <c r="A497" s="779" t="s">
        <v>1303</v>
      </c>
      <c r="B497" s="759"/>
      <c r="C497" s="731">
        <v>52</v>
      </c>
      <c r="D497" s="731">
        <v>52</v>
      </c>
      <c r="E497" s="761"/>
      <c r="F497" s="733" t="s">
        <v>783</v>
      </c>
      <c r="G497" s="734"/>
      <c r="H497" s="735"/>
      <c r="I497" s="735"/>
      <c r="J497" s="735"/>
    </row>
    <row r="498" spans="1:10" s="737" customFormat="1" ht="16.5" customHeight="1">
      <c r="A498" s="779" t="s">
        <v>1304</v>
      </c>
      <c r="B498" s="759"/>
      <c r="C498" s="731">
        <v>52</v>
      </c>
      <c r="D498" s="731">
        <v>52</v>
      </c>
      <c r="E498" s="761"/>
      <c r="F498" s="733" t="s">
        <v>783</v>
      </c>
      <c r="G498" s="734"/>
      <c r="H498" s="735"/>
      <c r="I498" s="735"/>
      <c r="J498" s="735"/>
    </row>
    <row r="499" spans="1:10" s="737" customFormat="1" ht="16.5" customHeight="1">
      <c r="A499" s="779" t="s">
        <v>1305</v>
      </c>
      <c r="B499" s="759"/>
      <c r="C499" s="731">
        <v>52</v>
      </c>
      <c r="D499" s="731">
        <v>52</v>
      </c>
      <c r="E499" s="761"/>
      <c r="F499" s="733" t="s">
        <v>783</v>
      </c>
      <c r="G499" s="734"/>
      <c r="H499" s="735"/>
      <c r="I499" s="735"/>
      <c r="J499" s="735"/>
    </row>
    <row r="500" spans="1:10" s="737" customFormat="1" ht="16.5" customHeight="1">
      <c r="A500" s="779" t="s">
        <v>1306</v>
      </c>
      <c r="B500" s="759"/>
      <c r="C500" s="731">
        <v>52</v>
      </c>
      <c r="D500" s="731">
        <v>52</v>
      </c>
      <c r="E500" s="761"/>
      <c r="F500" s="733" t="s">
        <v>783</v>
      </c>
      <c r="G500" s="734"/>
      <c r="H500" s="735"/>
      <c r="I500" s="735"/>
      <c r="J500" s="735"/>
    </row>
    <row r="501" spans="1:10" s="737" customFormat="1" ht="16.5" customHeight="1">
      <c r="A501" s="779" t="s">
        <v>1307</v>
      </c>
      <c r="B501" s="759"/>
      <c r="C501" s="731">
        <v>52</v>
      </c>
      <c r="D501" s="731">
        <v>52</v>
      </c>
      <c r="E501" s="761"/>
      <c r="F501" s="733" t="s">
        <v>783</v>
      </c>
      <c r="G501" s="734"/>
      <c r="H501" s="735"/>
      <c r="I501" s="735"/>
      <c r="J501" s="735"/>
    </row>
    <row r="502" spans="1:10" s="737" customFormat="1" ht="16.5" customHeight="1">
      <c r="A502" s="779" t="s">
        <v>1308</v>
      </c>
      <c r="B502" s="759"/>
      <c r="C502" s="731">
        <v>52</v>
      </c>
      <c r="D502" s="731">
        <v>52</v>
      </c>
      <c r="E502" s="761"/>
      <c r="F502" s="733" t="s">
        <v>783</v>
      </c>
      <c r="G502" s="734"/>
      <c r="H502" s="735"/>
      <c r="I502" s="735"/>
      <c r="J502" s="735"/>
    </row>
    <row r="503" spans="1:10" s="737" customFormat="1" ht="16.5" customHeight="1">
      <c r="A503" s="779" t="s">
        <v>1309</v>
      </c>
      <c r="B503" s="759"/>
      <c r="C503" s="731">
        <v>52</v>
      </c>
      <c r="D503" s="731">
        <v>52</v>
      </c>
      <c r="E503" s="761"/>
      <c r="F503" s="733" t="s">
        <v>783</v>
      </c>
      <c r="G503" s="734"/>
      <c r="H503" s="735"/>
      <c r="I503" s="735"/>
      <c r="J503" s="735"/>
    </row>
    <row r="504" spans="1:10" s="737" customFormat="1" ht="16.5" customHeight="1">
      <c r="A504" s="779" t="s">
        <v>1310</v>
      </c>
      <c r="B504" s="759"/>
      <c r="C504" s="731">
        <v>52</v>
      </c>
      <c r="D504" s="731">
        <v>52</v>
      </c>
      <c r="E504" s="761"/>
      <c r="F504" s="733" t="s">
        <v>783</v>
      </c>
      <c r="G504" s="734"/>
      <c r="H504" s="735"/>
      <c r="I504" s="735"/>
      <c r="J504" s="735"/>
    </row>
    <row r="505" spans="1:10" s="737" customFormat="1" ht="16.5" customHeight="1">
      <c r="A505" s="779" t="s">
        <v>1311</v>
      </c>
      <c r="B505" s="759"/>
      <c r="C505" s="731">
        <v>52</v>
      </c>
      <c r="D505" s="731">
        <v>52</v>
      </c>
      <c r="E505" s="761"/>
      <c r="F505" s="733" t="s">
        <v>783</v>
      </c>
      <c r="G505" s="734"/>
      <c r="H505" s="735"/>
      <c r="I505" s="735"/>
      <c r="J505" s="735"/>
    </row>
    <row r="506" spans="1:10" s="737" customFormat="1" ht="16.5" customHeight="1">
      <c r="A506" s="779" t="s">
        <v>1312</v>
      </c>
      <c r="B506" s="759"/>
      <c r="C506" s="731">
        <v>52</v>
      </c>
      <c r="D506" s="731">
        <v>52</v>
      </c>
      <c r="E506" s="761"/>
      <c r="F506" s="733" t="s">
        <v>783</v>
      </c>
      <c r="G506" s="734"/>
      <c r="H506" s="735"/>
      <c r="I506" s="735"/>
      <c r="J506" s="735"/>
    </row>
    <row r="507" spans="1:10" s="737" customFormat="1" ht="16.5" customHeight="1">
      <c r="A507" s="779" t="s">
        <v>1313</v>
      </c>
      <c r="B507" s="759"/>
      <c r="C507" s="731">
        <v>52</v>
      </c>
      <c r="D507" s="731">
        <v>52</v>
      </c>
      <c r="E507" s="761"/>
      <c r="F507" s="733" t="s">
        <v>783</v>
      </c>
      <c r="G507" s="734"/>
      <c r="H507" s="735"/>
      <c r="I507" s="735"/>
      <c r="J507" s="735"/>
    </row>
    <row r="508" spans="1:10" s="737" customFormat="1" ht="16.5" customHeight="1">
      <c r="A508" s="779" t="s">
        <v>1314</v>
      </c>
      <c r="B508" s="759"/>
      <c r="C508" s="731">
        <v>52</v>
      </c>
      <c r="D508" s="731">
        <v>52</v>
      </c>
      <c r="E508" s="761"/>
      <c r="F508" s="733" t="s">
        <v>783</v>
      </c>
      <c r="G508" s="734"/>
      <c r="H508" s="735"/>
      <c r="I508" s="735"/>
      <c r="J508" s="735"/>
    </row>
    <row r="509" spans="1:10" s="737" customFormat="1" ht="16.5" customHeight="1">
      <c r="A509" s="779" t="s">
        <v>1315</v>
      </c>
      <c r="B509" s="759"/>
      <c r="C509" s="731">
        <v>52</v>
      </c>
      <c r="D509" s="731">
        <v>52</v>
      </c>
      <c r="E509" s="761"/>
      <c r="F509" s="733" t="s">
        <v>783</v>
      </c>
      <c r="G509" s="734"/>
      <c r="H509" s="735"/>
      <c r="I509" s="735"/>
      <c r="J509" s="735"/>
    </row>
    <row r="510" spans="1:10" s="737" customFormat="1" ht="16.5" customHeight="1">
      <c r="A510" s="779" t="s">
        <v>1316</v>
      </c>
      <c r="B510" s="759"/>
      <c r="C510" s="731">
        <v>52</v>
      </c>
      <c r="D510" s="731">
        <v>52</v>
      </c>
      <c r="E510" s="761"/>
      <c r="F510" s="733" t="s">
        <v>783</v>
      </c>
      <c r="G510" s="734"/>
      <c r="H510" s="735"/>
      <c r="I510" s="735"/>
      <c r="J510" s="735"/>
    </row>
    <row r="511" spans="1:10" s="737" customFormat="1" ht="16.5" customHeight="1">
      <c r="A511" s="779" t="s">
        <v>1317</v>
      </c>
      <c r="B511" s="759"/>
      <c r="C511" s="731">
        <v>52</v>
      </c>
      <c r="D511" s="731">
        <v>52</v>
      </c>
      <c r="E511" s="761"/>
      <c r="F511" s="733" t="s">
        <v>783</v>
      </c>
      <c r="G511" s="734"/>
      <c r="H511" s="735"/>
      <c r="I511" s="735"/>
      <c r="J511" s="735"/>
    </row>
    <row r="512" spans="1:10" s="737" customFormat="1" ht="16.5" customHeight="1">
      <c r="A512" s="779" t="s">
        <v>1318</v>
      </c>
      <c r="B512" s="759"/>
      <c r="C512" s="731">
        <v>52</v>
      </c>
      <c r="D512" s="731">
        <v>52</v>
      </c>
      <c r="E512" s="761"/>
      <c r="F512" s="733" t="s">
        <v>783</v>
      </c>
      <c r="G512" s="734"/>
      <c r="H512" s="735"/>
      <c r="I512" s="735"/>
      <c r="J512" s="735"/>
    </row>
    <row r="513" spans="1:10" s="737" customFormat="1" ht="16.5" customHeight="1">
      <c r="A513" s="779" t="s">
        <v>1319</v>
      </c>
      <c r="B513" s="759"/>
      <c r="C513" s="731">
        <v>52</v>
      </c>
      <c r="D513" s="731">
        <v>52</v>
      </c>
      <c r="E513" s="761"/>
      <c r="F513" s="733" t="s">
        <v>783</v>
      </c>
      <c r="G513" s="734"/>
      <c r="H513" s="735"/>
      <c r="I513" s="735"/>
      <c r="J513" s="735"/>
    </row>
    <row r="514" spans="1:10" s="737" customFormat="1" ht="16.5" customHeight="1">
      <c r="A514" s="779" t="s">
        <v>1320</v>
      </c>
      <c r="B514" s="759"/>
      <c r="C514" s="731">
        <v>52</v>
      </c>
      <c r="D514" s="731">
        <v>52</v>
      </c>
      <c r="E514" s="761"/>
      <c r="F514" s="733" t="s">
        <v>783</v>
      </c>
      <c r="G514" s="734"/>
      <c r="H514" s="735"/>
      <c r="I514" s="735"/>
      <c r="J514" s="735"/>
    </row>
    <row r="515" spans="1:10" s="737" customFormat="1" ht="16.5" customHeight="1">
      <c r="A515" s="779" t="s">
        <v>1321</v>
      </c>
      <c r="B515" s="759"/>
      <c r="C515" s="731">
        <v>52</v>
      </c>
      <c r="D515" s="731">
        <v>52</v>
      </c>
      <c r="E515" s="761"/>
      <c r="F515" s="733" t="s">
        <v>783</v>
      </c>
      <c r="G515" s="734"/>
      <c r="H515" s="735"/>
      <c r="I515" s="735"/>
      <c r="J515" s="735"/>
    </row>
    <row r="516" spans="1:10" s="737" customFormat="1" ht="16.5" customHeight="1">
      <c r="A516" s="779" t="s">
        <v>1322</v>
      </c>
      <c r="B516" s="759"/>
      <c r="C516" s="731">
        <v>52</v>
      </c>
      <c r="D516" s="731">
        <v>52</v>
      </c>
      <c r="E516" s="761"/>
      <c r="F516" s="733" t="s">
        <v>783</v>
      </c>
      <c r="G516" s="734"/>
      <c r="H516" s="735"/>
      <c r="I516" s="735"/>
      <c r="J516" s="735"/>
    </row>
    <row r="517" spans="1:10" s="737" customFormat="1" ht="16.5" customHeight="1">
      <c r="A517" s="779" t="s">
        <v>1323</v>
      </c>
      <c r="B517" s="759"/>
      <c r="C517" s="731">
        <v>52</v>
      </c>
      <c r="D517" s="731">
        <v>52</v>
      </c>
      <c r="E517" s="761"/>
      <c r="F517" s="733" t="s">
        <v>783</v>
      </c>
      <c r="G517" s="734"/>
      <c r="H517" s="735"/>
      <c r="I517" s="735"/>
      <c r="J517" s="735"/>
    </row>
    <row r="518" spans="1:10" s="737" customFormat="1" ht="16.5" customHeight="1">
      <c r="A518" s="779" t="s">
        <v>1324</v>
      </c>
      <c r="B518" s="759"/>
      <c r="C518" s="731">
        <v>52</v>
      </c>
      <c r="D518" s="731">
        <v>52</v>
      </c>
      <c r="E518" s="761"/>
      <c r="F518" s="733" t="s">
        <v>783</v>
      </c>
      <c r="G518" s="734"/>
      <c r="H518" s="735"/>
      <c r="I518" s="735"/>
      <c r="J518" s="735"/>
    </row>
    <row r="519" spans="1:10" s="737" customFormat="1" ht="16.5" customHeight="1">
      <c r="A519" s="779" t="s">
        <v>1325</v>
      </c>
      <c r="B519" s="759"/>
      <c r="C519" s="731">
        <v>52</v>
      </c>
      <c r="D519" s="731">
        <v>52</v>
      </c>
      <c r="E519" s="761"/>
      <c r="F519" s="733" t="s">
        <v>783</v>
      </c>
      <c r="G519" s="734"/>
      <c r="H519" s="735"/>
      <c r="I519" s="735"/>
      <c r="J519" s="735"/>
    </row>
    <row r="520" spans="1:10" s="737" customFormat="1" ht="16.5" customHeight="1">
      <c r="A520" s="779" t="s">
        <v>1326</v>
      </c>
      <c r="B520" s="759"/>
      <c r="C520" s="731">
        <v>52</v>
      </c>
      <c r="D520" s="731">
        <v>52</v>
      </c>
      <c r="E520" s="761"/>
      <c r="F520" s="733" t="s">
        <v>783</v>
      </c>
      <c r="G520" s="734"/>
      <c r="H520" s="735"/>
      <c r="I520" s="735"/>
      <c r="J520" s="735"/>
    </row>
    <row r="521" spans="1:10" s="737" customFormat="1" ht="16.5" customHeight="1">
      <c r="A521" s="779" t="s">
        <v>1327</v>
      </c>
      <c r="B521" s="759"/>
      <c r="C521" s="731">
        <v>52</v>
      </c>
      <c r="D521" s="731">
        <v>52</v>
      </c>
      <c r="E521" s="761"/>
      <c r="F521" s="733" t="s">
        <v>783</v>
      </c>
      <c r="G521" s="734"/>
      <c r="H521" s="735"/>
      <c r="I521" s="735"/>
      <c r="J521" s="735"/>
    </row>
    <row r="522" spans="1:10" s="737" customFormat="1" ht="16.5" customHeight="1">
      <c r="A522" s="779" t="s">
        <v>1328</v>
      </c>
      <c r="B522" s="759"/>
      <c r="C522" s="731">
        <v>52</v>
      </c>
      <c r="D522" s="731">
        <v>52</v>
      </c>
      <c r="E522" s="761"/>
      <c r="F522" s="733" t="s">
        <v>783</v>
      </c>
      <c r="G522" s="734"/>
      <c r="H522" s="735"/>
      <c r="I522" s="735"/>
      <c r="J522" s="735"/>
    </row>
    <row r="523" spans="1:10" s="737" customFormat="1" ht="16.5" customHeight="1">
      <c r="A523" s="779" t="s">
        <v>1329</v>
      </c>
      <c r="B523" s="759"/>
      <c r="C523" s="731">
        <v>52</v>
      </c>
      <c r="D523" s="731">
        <v>52</v>
      </c>
      <c r="E523" s="761"/>
      <c r="F523" s="733" t="s">
        <v>783</v>
      </c>
      <c r="G523" s="734"/>
      <c r="H523" s="735"/>
      <c r="I523" s="735"/>
      <c r="J523" s="735"/>
    </row>
    <row r="524" spans="1:10" s="737" customFormat="1" ht="16.5" customHeight="1">
      <c r="A524" s="779" t="s">
        <v>1330</v>
      </c>
      <c r="B524" s="759"/>
      <c r="C524" s="731">
        <v>52</v>
      </c>
      <c r="D524" s="731">
        <v>52</v>
      </c>
      <c r="E524" s="761"/>
      <c r="F524" s="733" t="s">
        <v>783</v>
      </c>
      <c r="G524" s="734"/>
      <c r="H524" s="735"/>
      <c r="I524" s="735"/>
      <c r="J524" s="735"/>
    </row>
    <row r="525" spans="1:10" s="737" customFormat="1" ht="16.5" customHeight="1">
      <c r="A525" s="779" t="s">
        <v>1331</v>
      </c>
      <c r="B525" s="759"/>
      <c r="C525" s="731">
        <v>52</v>
      </c>
      <c r="D525" s="731">
        <v>52</v>
      </c>
      <c r="E525" s="761"/>
      <c r="F525" s="733" t="s">
        <v>783</v>
      </c>
      <c r="G525" s="734"/>
      <c r="H525" s="735"/>
      <c r="I525" s="735"/>
      <c r="J525" s="735"/>
    </row>
    <row r="526" spans="1:10" s="737" customFormat="1" ht="16.5" customHeight="1">
      <c r="A526" s="779" t="s">
        <v>1332</v>
      </c>
      <c r="B526" s="759"/>
      <c r="C526" s="731">
        <v>52</v>
      </c>
      <c r="D526" s="731">
        <v>52</v>
      </c>
      <c r="E526" s="761"/>
      <c r="F526" s="733" t="s">
        <v>783</v>
      </c>
      <c r="G526" s="734"/>
      <c r="H526" s="735"/>
      <c r="I526" s="735"/>
      <c r="J526" s="735"/>
    </row>
    <row r="527" spans="1:10" s="737" customFormat="1" ht="16.5" customHeight="1">
      <c r="A527" s="779" t="s">
        <v>1333</v>
      </c>
      <c r="B527" s="759"/>
      <c r="C527" s="731">
        <v>52</v>
      </c>
      <c r="D527" s="731">
        <v>52</v>
      </c>
      <c r="E527" s="761"/>
      <c r="F527" s="733" t="s">
        <v>783</v>
      </c>
      <c r="G527" s="734"/>
      <c r="H527" s="735"/>
      <c r="I527" s="735"/>
      <c r="J527" s="735"/>
    </row>
    <row r="528" spans="1:10" s="737" customFormat="1" ht="16.5" customHeight="1">
      <c r="A528" s="779" t="s">
        <v>1334</v>
      </c>
      <c r="B528" s="759"/>
      <c r="C528" s="731">
        <v>52</v>
      </c>
      <c r="D528" s="731">
        <v>52</v>
      </c>
      <c r="E528" s="761"/>
      <c r="F528" s="733" t="s">
        <v>783</v>
      </c>
      <c r="G528" s="734"/>
      <c r="H528" s="735"/>
      <c r="I528" s="735"/>
      <c r="J528" s="735"/>
    </row>
    <row r="529" spans="1:10" s="737" customFormat="1" ht="16.5" customHeight="1">
      <c r="A529" s="779" t="s">
        <v>1335</v>
      </c>
      <c r="B529" s="759"/>
      <c r="C529" s="731">
        <v>52</v>
      </c>
      <c r="D529" s="731">
        <v>52</v>
      </c>
      <c r="E529" s="761"/>
      <c r="F529" s="733" t="s">
        <v>783</v>
      </c>
      <c r="G529" s="734"/>
      <c r="H529" s="735"/>
      <c r="I529" s="735"/>
      <c r="J529" s="735"/>
    </row>
    <row r="530" spans="1:10" s="737" customFormat="1" ht="16.5" customHeight="1">
      <c r="A530" s="779" t="s">
        <v>1336</v>
      </c>
      <c r="B530" s="759"/>
      <c r="C530" s="731">
        <v>52</v>
      </c>
      <c r="D530" s="731">
        <v>52</v>
      </c>
      <c r="E530" s="761"/>
      <c r="F530" s="733" t="s">
        <v>783</v>
      </c>
      <c r="G530" s="734"/>
      <c r="H530" s="735"/>
      <c r="I530" s="735"/>
      <c r="J530" s="735"/>
    </row>
    <row r="531" spans="1:10" s="737" customFormat="1" ht="16.5" customHeight="1">
      <c r="A531" s="779" t="s">
        <v>1337</v>
      </c>
      <c r="B531" s="759"/>
      <c r="C531" s="731">
        <v>52</v>
      </c>
      <c r="D531" s="731">
        <v>52</v>
      </c>
      <c r="E531" s="761"/>
      <c r="F531" s="733" t="s">
        <v>783</v>
      </c>
      <c r="G531" s="734"/>
      <c r="H531" s="735"/>
      <c r="I531" s="735"/>
      <c r="J531" s="735"/>
    </row>
    <row r="532" spans="1:10" s="737" customFormat="1" ht="16.5" customHeight="1">
      <c r="A532" s="779" t="s">
        <v>1338</v>
      </c>
      <c r="B532" s="759"/>
      <c r="C532" s="731">
        <v>52</v>
      </c>
      <c r="D532" s="731">
        <v>52</v>
      </c>
      <c r="E532" s="761"/>
      <c r="F532" s="733" t="s">
        <v>783</v>
      </c>
      <c r="G532" s="734"/>
      <c r="H532" s="735"/>
      <c r="I532" s="735"/>
      <c r="J532" s="735"/>
    </row>
    <row r="533" spans="1:10" s="737" customFormat="1" ht="16.5" customHeight="1">
      <c r="A533" s="779" t="s">
        <v>1348</v>
      </c>
      <c r="B533" s="759"/>
      <c r="C533" s="731">
        <v>52</v>
      </c>
      <c r="D533" s="731">
        <v>52</v>
      </c>
      <c r="E533" s="761"/>
      <c r="F533" s="733" t="s">
        <v>783</v>
      </c>
      <c r="G533" s="734"/>
      <c r="H533" s="735"/>
      <c r="I533" s="735"/>
      <c r="J533" s="735"/>
    </row>
    <row r="534" spans="1:10" s="737" customFormat="1" ht="16.5" customHeight="1">
      <c r="A534" s="779" t="s">
        <v>1349</v>
      </c>
      <c r="B534" s="759"/>
      <c r="C534" s="731">
        <v>52</v>
      </c>
      <c r="D534" s="731">
        <v>52</v>
      </c>
      <c r="E534" s="761"/>
      <c r="F534" s="733" t="s">
        <v>783</v>
      </c>
      <c r="G534" s="734"/>
      <c r="H534" s="735"/>
      <c r="I534" s="735"/>
      <c r="J534" s="735"/>
    </row>
    <row r="535" spans="1:10" s="737" customFormat="1" ht="16.5" customHeight="1">
      <c r="A535" s="779" t="s">
        <v>1350</v>
      </c>
      <c r="B535" s="759"/>
      <c r="C535" s="731">
        <v>52</v>
      </c>
      <c r="D535" s="731">
        <v>52</v>
      </c>
      <c r="E535" s="761"/>
      <c r="F535" s="733" t="s">
        <v>783</v>
      </c>
      <c r="G535" s="734"/>
      <c r="H535" s="735"/>
      <c r="I535" s="735"/>
      <c r="J535" s="735"/>
    </row>
    <row r="536" spans="1:10" s="737" customFormat="1" ht="16.5" customHeight="1">
      <c r="A536" s="779" t="s">
        <v>1351</v>
      </c>
      <c r="B536" s="759"/>
      <c r="C536" s="731">
        <v>52</v>
      </c>
      <c r="D536" s="731">
        <v>52</v>
      </c>
      <c r="E536" s="761"/>
      <c r="F536" s="733" t="s">
        <v>783</v>
      </c>
      <c r="G536" s="734"/>
      <c r="H536" s="735"/>
      <c r="I536" s="735"/>
      <c r="J536" s="735"/>
    </row>
    <row r="537" spans="1:10" s="737" customFormat="1" ht="16.5" customHeight="1">
      <c r="A537" s="779" t="s">
        <v>1352</v>
      </c>
      <c r="B537" s="759"/>
      <c r="C537" s="731">
        <v>52</v>
      </c>
      <c r="D537" s="731">
        <v>52</v>
      </c>
      <c r="E537" s="761"/>
      <c r="F537" s="733" t="s">
        <v>783</v>
      </c>
      <c r="G537" s="734"/>
      <c r="H537" s="735"/>
      <c r="I537" s="735"/>
      <c r="J537" s="735"/>
    </row>
    <row r="538" spans="1:10" s="737" customFormat="1" ht="16.5" customHeight="1">
      <c r="A538" s="779" t="s">
        <v>1353</v>
      </c>
      <c r="B538" s="759"/>
      <c r="C538" s="731">
        <v>52</v>
      </c>
      <c r="D538" s="731">
        <v>52</v>
      </c>
      <c r="E538" s="761"/>
      <c r="F538" s="733" t="s">
        <v>783</v>
      </c>
      <c r="G538" s="734"/>
      <c r="H538" s="735"/>
      <c r="I538" s="735"/>
      <c r="J538" s="735"/>
    </row>
    <row r="539" spans="1:10" s="737" customFormat="1" ht="16.5" customHeight="1">
      <c r="A539" s="779" t="s">
        <v>1354</v>
      </c>
      <c r="B539" s="759"/>
      <c r="C539" s="731">
        <v>52</v>
      </c>
      <c r="D539" s="731">
        <v>52</v>
      </c>
      <c r="E539" s="761"/>
      <c r="F539" s="733" t="s">
        <v>783</v>
      </c>
      <c r="G539" s="734"/>
      <c r="H539" s="735"/>
      <c r="I539" s="735"/>
      <c r="J539" s="735"/>
    </row>
    <row r="540" spans="1:10" s="737" customFormat="1" ht="16.5" customHeight="1">
      <c r="A540" s="779" t="s">
        <v>1355</v>
      </c>
      <c r="B540" s="759"/>
      <c r="C540" s="731">
        <v>52</v>
      </c>
      <c r="D540" s="731">
        <v>52</v>
      </c>
      <c r="E540" s="761"/>
      <c r="F540" s="733" t="s">
        <v>783</v>
      </c>
      <c r="G540" s="734"/>
      <c r="H540" s="735"/>
      <c r="I540" s="735"/>
      <c r="J540" s="735"/>
    </row>
    <row r="541" spans="1:10" s="737" customFormat="1" ht="16.5" customHeight="1">
      <c r="A541" s="779" t="s">
        <v>1356</v>
      </c>
      <c r="B541" s="759"/>
      <c r="C541" s="731">
        <v>52</v>
      </c>
      <c r="D541" s="731">
        <v>52</v>
      </c>
      <c r="E541" s="761"/>
      <c r="F541" s="733" t="s">
        <v>783</v>
      </c>
      <c r="G541" s="734"/>
      <c r="H541" s="735"/>
      <c r="I541" s="735"/>
      <c r="J541" s="735"/>
    </row>
    <row r="542" spans="1:10" s="737" customFormat="1" ht="16.5" customHeight="1">
      <c r="A542" s="779" t="s">
        <v>1357</v>
      </c>
      <c r="B542" s="759"/>
      <c r="C542" s="731">
        <v>52</v>
      </c>
      <c r="D542" s="731">
        <v>52</v>
      </c>
      <c r="E542" s="761"/>
      <c r="F542" s="733" t="s">
        <v>783</v>
      </c>
      <c r="G542" s="734"/>
      <c r="H542" s="735"/>
      <c r="I542" s="735"/>
      <c r="J542" s="735"/>
    </row>
    <row r="543" spans="1:10" s="737" customFormat="1" ht="16.5" customHeight="1">
      <c r="A543" s="779" t="s">
        <v>1358</v>
      </c>
      <c r="B543" s="759"/>
      <c r="C543" s="731">
        <v>52</v>
      </c>
      <c r="D543" s="731">
        <v>52</v>
      </c>
      <c r="E543" s="761"/>
      <c r="F543" s="733" t="s">
        <v>783</v>
      </c>
      <c r="G543" s="734"/>
      <c r="H543" s="735"/>
      <c r="I543" s="735"/>
      <c r="J543" s="735"/>
    </row>
    <row r="544" spans="1:10" s="737" customFormat="1" ht="16.5" customHeight="1">
      <c r="A544" s="779" t="s">
        <v>1359</v>
      </c>
      <c r="B544" s="759"/>
      <c r="C544" s="731">
        <v>52</v>
      </c>
      <c r="D544" s="731">
        <v>52</v>
      </c>
      <c r="E544" s="761"/>
      <c r="F544" s="733" t="s">
        <v>783</v>
      </c>
      <c r="G544" s="734"/>
      <c r="H544" s="735"/>
      <c r="I544" s="735"/>
      <c r="J544" s="735"/>
    </row>
    <row r="545" spans="1:10" s="737" customFormat="1" ht="16.5" customHeight="1">
      <c r="A545" s="779" t="s">
        <v>1360</v>
      </c>
      <c r="B545" s="759"/>
      <c r="C545" s="731">
        <v>52</v>
      </c>
      <c r="D545" s="731">
        <v>52</v>
      </c>
      <c r="E545" s="761"/>
      <c r="F545" s="733" t="s">
        <v>783</v>
      </c>
      <c r="G545" s="734"/>
      <c r="H545" s="735"/>
      <c r="I545" s="735"/>
      <c r="J545" s="735"/>
    </row>
    <row r="546" spans="1:10" s="737" customFormat="1" ht="16.5" customHeight="1">
      <c r="A546" s="779" t="s">
        <v>1361</v>
      </c>
      <c r="B546" s="759"/>
      <c r="C546" s="731">
        <v>52</v>
      </c>
      <c r="D546" s="731">
        <v>52</v>
      </c>
      <c r="E546" s="761"/>
      <c r="F546" s="733" t="s">
        <v>783</v>
      </c>
      <c r="G546" s="734"/>
      <c r="H546" s="735"/>
      <c r="I546" s="735"/>
      <c r="J546" s="735"/>
    </row>
    <row r="547" spans="1:10" s="737" customFormat="1" ht="16.5" customHeight="1">
      <c r="A547" s="779" t="s">
        <v>1362</v>
      </c>
      <c r="B547" s="759"/>
      <c r="C547" s="731">
        <v>52</v>
      </c>
      <c r="D547" s="731">
        <v>52</v>
      </c>
      <c r="E547" s="761"/>
      <c r="F547" s="733" t="s">
        <v>783</v>
      </c>
      <c r="G547" s="734"/>
      <c r="H547" s="735"/>
      <c r="I547" s="735"/>
      <c r="J547" s="735"/>
    </row>
    <row r="548" spans="1:10" s="737" customFormat="1" ht="16.5" customHeight="1">
      <c r="A548" s="779" t="s">
        <v>1363</v>
      </c>
      <c r="B548" s="759"/>
      <c r="C548" s="731">
        <v>52</v>
      </c>
      <c r="D548" s="731">
        <v>52</v>
      </c>
      <c r="E548" s="761"/>
      <c r="F548" s="733" t="s">
        <v>783</v>
      </c>
      <c r="G548" s="734"/>
      <c r="H548" s="735"/>
      <c r="I548" s="735"/>
      <c r="J548" s="735"/>
    </row>
    <row r="549" spans="1:10" s="737" customFormat="1" ht="16.5" customHeight="1">
      <c r="A549" s="779" t="s">
        <v>1364</v>
      </c>
      <c r="B549" s="759"/>
      <c r="C549" s="731">
        <v>52</v>
      </c>
      <c r="D549" s="731">
        <v>52</v>
      </c>
      <c r="E549" s="761"/>
      <c r="F549" s="733" t="s">
        <v>783</v>
      </c>
      <c r="G549" s="734"/>
      <c r="H549" s="735"/>
      <c r="I549" s="735"/>
      <c r="J549" s="735"/>
    </row>
    <row r="550" spans="1:10" s="737" customFormat="1" ht="16.5" customHeight="1">
      <c r="A550" s="779" t="s">
        <v>1365</v>
      </c>
      <c r="B550" s="759"/>
      <c r="C550" s="731">
        <v>52</v>
      </c>
      <c r="D550" s="731">
        <v>52</v>
      </c>
      <c r="E550" s="761"/>
      <c r="F550" s="733" t="s">
        <v>783</v>
      </c>
      <c r="G550" s="734"/>
      <c r="H550" s="735"/>
      <c r="I550" s="735"/>
      <c r="J550" s="735"/>
    </row>
    <row r="551" spans="1:10" s="737" customFormat="1" ht="16.5" customHeight="1">
      <c r="A551" s="779" t="s">
        <v>1366</v>
      </c>
      <c r="B551" s="759"/>
      <c r="C551" s="731">
        <v>52</v>
      </c>
      <c r="D551" s="731">
        <v>52</v>
      </c>
      <c r="E551" s="761"/>
      <c r="F551" s="733" t="s">
        <v>783</v>
      </c>
      <c r="G551" s="734"/>
      <c r="H551" s="735"/>
      <c r="I551" s="735"/>
      <c r="J551" s="735"/>
    </row>
    <row r="552" spans="1:10" s="737" customFormat="1" ht="16.5" customHeight="1">
      <c r="A552" s="779" t="s">
        <v>1367</v>
      </c>
      <c r="B552" s="759"/>
      <c r="C552" s="731">
        <v>52</v>
      </c>
      <c r="D552" s="731">
        <v>52</v>
      </c>
      <c r="E552" s="761"/>
      <c r="F552" s="733" t="s">
        <v>783</v>
      </c>
      <c r="G552" s="734"/>
      <c r="H552" s="735"/>
      <c r="I552" s="735"/>
      <c r="J552" s="735"/>
    </row>
    <row r="553" spans="1:10" s="737" customFormat="1" ht="16.5" customHeight="1">
      <c r="A553" s="779" t="s">
        <v>1368</v>
      </c>
      <c r="B553" s="759"/>
      <c r="C553" s="731">
        <v>52</v>
      </c>
      <c r="D553" s="731">
        <v>52</v>
      </c>
      <c r="E553" s="761"/>
      <c r="F553" s="733" t="s">
        <v>783</v>
      </c>
      <c r="G553" s="734"/>
      <c r="H553" s="735"/>
      <c r="I553" s="735"/>
      <c r="J553" s="735"/>
    </row>
    <row r="554" spans="1:10" s="737" customFormat="1" ht="16.5" customHeight="1">
      <c r="A554" s="779" t="s">
        <v>1369</v>
      </c>
      <c r="B554" s="759"/>
      <c r="C554" s="731">
        <v>52</v>
      </c>
      <c r="D554" s="731">
        <v>52</v>
      </c>
      <c r="E554" s="761"/>
      <c r="F554" s="733" t="s">
        <v>783</v>
      </c>
      <c r="G554" s="734"/>
      <c r="H554" s="735"/>
      <c r="I554" s="735"/>
      <c r="J554" s="735"/>
    </row>
    <row r="555" spans="1:10" s="737" customFormat="1" ht="16.5" customHeight="1">
      <c r="A555" s="779" t="s">
        <v>1370</v>
      </c>
      <c r="B555" s="759"/>
      <c r="C555" s="731">
        <v>52</v>
      </c>
      <c r="D555" s="731">
        <v>52</v>
      </c>
      <c r="E555" s="761"/>
      <c r="F555" s="733" t="s">
        <v>783</v>
      </c>
      <c r="G555" s="734"/>
      <c r="H555" s="735"/>
      <c r="I555" s="735"/>
      <c r="J555" s="735"/>
    </row>
    <row r="556" spans="1:10" s="737" customFormat="1" ht="16.5" customHeight="1">
      <c r="A556" s="779" t="s">
        <v>1371</v>
      </c>
      <c r="B556" s="759"/>
      <c r="C556" s="731">
        <v>52</v>
      </c>
      <c r="D556" s="731">
        <v>52</v>
      </c>
      <c r="E556" s="761"/>
      <c r="F556" s="733" t="s">
        <v>783</v>
      </c>
      <c r="G556" s="734"/>
      <c r="H556" s="735"/>
      <c r="I556" s="735"/>
      <c r="J556" s="735"/>
    </row>
    <row r="557" spans="1:10" s="737" customFormat="1" ht="16.5" customHeight="1">
      <c r="A557" s="779" t="s">
        <v>1372</v>
      </c>
      <c r="B557" s="759"/>
      <c r="C557" s="731">
        <v>52</v>
      </c>
      <c r="D557" s="731">
        <v>52</v>
      </c>
      <c r="E557" s="761"/>
      <c r="F557" s="733" t="s">
        <v>783</v>
      </c>
      <c r="G557" s="734"/>
      <c r="H557" s="735"/>
      <c r="I557" s="735"/>
      <c r="J557" s="735"/>
    </row>
    <row r="558" spans="1:10" s="737" customFormat="1" ht="16.5" customHeight="1">
      <c r="A558" s="779" t="s">
        <v>1373</v>
      </c>
      <c r="B558" s="759"/>
      <c r="C558" s="731">
        <v>52</v>
      </c>
      <c r="D558" s="731">
        <v>52</v>
      </c>
      <c r="E558" s="761"/>
      <c r="F558" s="733" t="s">
        <v>783</v>
      </c>
      <c r="G558" s="734"/>
      <c r="H558" s="735"/>
      <c r="I558" s="735"/>
      <c r="J558" s="735"/>
    </row>
    <row r="559" spans="1:10" s="737" customFormat="1" ht="16.5" customHeight="1">
      <c r="A559" s="779" t="s">
        <v>1374</v>
      </c>
      <c r="B559" s="759"/>
      <c r="C559" s="731">
        <v>52</v>
      </c>
      <c r="D559" s="731">
        <v>52</v>
      </c>
      <c r="E559" s="761"/>
      <c r="F559" s="733" t="s">
        <v>783</v>
      </c>
      <c r="G559" s="734"/>
      <c r="H559" s="735"/>
      <c r="I559" s="735"/>
      <c r="J559" s="735"/>
    </row>
    <row r="560" spans="1:10" s="737" customFormat="1" ht="16.5" customHeight="1">
      <c r="A560" s="779" t="s">
        <v>1375</v>
      </c>
      <c r="B560" s="759"/>
      <c r="C560" s="731">
        <v>52</v>
      </c>
      <c r="D560" s="731">
        <v>52</v>
      </c>
      <c r="E560" s="761"/>
      <c r="F560" s="733" t="s">
        <v>783</v>
      </c>
      <c r="G560" s="734"/>
      <c r="H560" s="735"/>
      <c r="I560" s="735"/>
      <c r="J560" s="735"/>
    </row>
    <row r="561" spans="1:10" s="737" customFormat="1" ht="16.5" customHeight="1">
      <c r="A561" s="779" t="s">
        <v>1376</v>
      </c>
      <c r="B561" s="759"/>
      <c r="C561" s="731">
        <v>52</v>
      </c>
      <c r="D561" s="731">
        <v>52</v>
      </c>
      <c r="E561" s="761"/>
      <c r="F561" s="733" t="s">
        <v>783</v>
      </c>
      <c r="G561" s="734"/>
      <c r="H561" s="735"/>
      <c r="I561" s="735"/>
      <c r="J561" s="735"/>
    </row>
    <row r="562" spans="1:10" s="737" customFormat="1" ht="16.5" customHeight="1">
      <c r="A562" s="779" t="s">
        <v>1377</v>
      </c>
      <c r="B562" s="759"/>
      <c r="C562" s="731">
        <v>52</v>
      </c>
      <c r="D562" s="731">
        <v>52</v>
      </c>
      <c r="E562" s="761"/>
      <c r="F562" s="733" t="s">
        <v>783</v>
      </c>
      <c r="G562" s="734"/>
      <c r="H562" s="735"/>
      <c r="I562" s="735"/>
      <c r="J562" s="735"/>
    </row>
    <row r="563" spans="1:10" s="737" customFormat="1" ht="16.5" customHeight="1">
      <c r="A563" s="779" t="s">
        <v>1378</v>
      </c>
      <c r="B563" s="759"/>
      <c r="C563" s="731">
        <v>52</v>
      </c>
      <c r="D563" s="731">
        <v>52</v>
      </c>
      <c r="E563" s="761"/>
      <c r="F563" s="733" t="s">
        <v>783</v>
      </c>
      <c r="G563" s="734"/>
      <c r="H563" s="735"/>
      <c r="I563" s="735"/>
      <c r="J563" s="735"/>
    </row>
    <row r="564" spans="1:10" s="737" customFormat="1" ht="16.5" customHeight="1">
      <c r="A564" s="779" t="s">
        <v>1379</v>
      </c>
      <c r="B564" s="759"/>
      <c r="C564" s="731">
        <v>52</v>
      </c>
      <c r="D564" s="731">
        <v>52</v>
      </c>
      <c r="E564" s="761"/>
      <c r="F564" s="733" t="s">
        <v>783</v>
      </c>
      <c r="G564" s="734"/>
      <c r="H564" s="735"/>
      <c r="I564" s="735"/>
      <c r="J564" s="735"/>
    </row>
    <row r="565" spans="1:10" s="737" customFormat="1" ht="16.5" customHeight="1">
      <c r="A565" s="779" t="s">
        <v>1380</v>
      </c>
      <c r="B565" s="759"/>
      <c r="C565" s="731">
        <v>52</v>
      </c>
      <c r="D565" s="731">
        <v>52</v>
      </c>
      <c r="E565" s="761"/>
      <c r="F565" s="733" t="s">
        <v>783</v>
      </c>
      <c r="G565" s="734"/>
      <c r="H565" s="735"/>
      <c r="I565" s="735"/>
      <c r="J565" s="735"/>
    </row>
    <row r="566" spans="1:10" s="737" customFormat="1" ht="16.5" customHeight="1">
      <c r="A566" s="779" t="s">
        <v>1381</v>
      </c>
      <c r="B566" s="759"/>
      <c r="C566" s="731">
        <v>52</v>
      </c>
      <c r="D566" s="731">
        <v>52</v>
      </c>
      <c r="E566" s="761"/>
      <c r="F566" s="733" t="s">
        <v>783</v>
      </c>
      <c r="G566" s="734"/>
      <c r="H566" s="735"/>
      <c r="I566" s="735"/>
      <c r="J566" s="735"/>
    </row>
    <row r="567" spans="1:10" s="737" customFormat="1" ht="16.5" customHeight="1">
      <c r="A567" s="779" t="s">
        <v>1382</v>
      </c>
      <c r="B567" s="759"/>
      <c r="C567" s="731">
        <v>52</v>
      </c>
      <c r="D567" s="731">
        <v>52</v>
      </c>
      <c r="E567" s="761"/>
      <c r="F567" s="733" t="s">
        <v>783</v>
      </c>
      <c r="G567" s="734"/>
      <c r="H567" s="735"/>
      <c r="I567" s="735"/>
      <c r="J567" s="735"/>
    </row>
    <row r="568" spans="1:10" s="737" customFormat="1" ht="16.5" customHeight="1">
      <c r="A568" s="779" t="s">
        <v>1383</v>
      </c>
      <c r="B568" s="759"/>
      <c r="C568" s="731">
        <v>52</v>
      </c>
      <c r="D568" s="731">
        <v>52</v>
      </c>
      <c r="E568" s="761"/>
      <c r="F568" s="733" t="s">
        <v>783</v>
      </c>
      <c r="G568" s="734"/>
      <c r="H568" s="735"/>
      <c r="I568" s="735"/>
      <c r="J568" s="735"/>
    </row>
    <row r="569" spans="1:10" s="737" customFormat="1" ht="16.5" customHeight="1">
      <c r="A569" s="779" t="s">
        <v>1384</v>
      </c>
      <c r="B569" s="759"/>
      <c r="C569" s="731">
        <v>52</v>
      </c>
      <c r="D569" s="731">
        <v>52</v>
      </c>
      <c r="E569" s="761"/>
      <c r="F569" s="733" t="s">
        <v>783</v>
      </c>
      <c r="G569" s="734"/>
      <c r="H569" s="735"/>
      <c r="I569" s="735"/>
      <c r="J569" s="735"/>
    </row>
    <row r="570" spans="1:10" s="737" customFormat="1" ht="16.5" customHeight="1">
      <c r="A570" s="779" t="s">
        <v>1385</v>
      </c>
      <c r="B570" s="759"/>
      <c r="C570" s="731">
        <v>52</v>
      </c>
      <c r="D570" s="731">
        <v>52</v>
      </c>
      <c r="E570" s="761"/>
      <c r="F570" s="733" t="s">
        <v>783</v>
      </c>
      <c r="G570" s="734"/>
      <c r="H570" s="735"/>
      <c r="I570" s="735"/>
      <c r="J570" s="735"/>
    </row>
    <row r="571" spans="1:10" s="737" customFormat="1" ht="16.5" customHeight="1">
      <c r="A571" s="779" t="s">
        <v>1386</v>
      </c>
      <c r="B571" s="759"/>
      <c r="C571" s="731">
        <v>52</v>
      </c>
      <c r="D571" s="731">
        <v>52</v>
      </c>
      <c r="E571" s="761"/>
      <c r="F571" s="733" t="s">
        <v>783</v>
      </c>
      <c r="G571" s="734"/>
      <c r="H571" s="735"/>
      <c r="I571" s="735"/>
      <c r="J571" s="735"/>
    </row>
    <row r="572" spans="1:10" s="737" customFormat="1" ht="16.5" customHeight="1">
      <c r="A572" s="779" t="s">
        <v>1387</v>
      </c>
      <c r="B572" s="759"/>
      <c r="C572" s="731">
        <v>52</v>
      </c>
      <c r="D572" s="731">
        <v>52</v>
      </c>
      <c r="E572" s="761"/>
      <c r="F572" s="733" t="s">
        <v>783</v>
      </c>
      <c r="G572" s="734"/>
      <c r="H572" s="735"/>
      <c r="I572" s="735"/>
      <c r="J572" s="735"/>
    </row>
    <row r="573" spans="1:10" s="737" customFormat="1" ht="16.5" customHeight="1">
      <c r="A573" s="779" t="s">
        <v>1388</v>
      </c>
      <c r="B573" s="759"/>
      <c r="C573" s="731">
        <v>52</v>
      </c>
      <c r="D573" s="731">
        <v>52</v>
      </c>
      <c r="E573" s="761"/>
      <c r="F573" s="733" t="s">
        <v>783</v>
      </c>
      <c r="G573" s="734"/>
      <c r="H573" s="735"/>
      <c r="I573" s="735"/>
      <c r="J573" s="735"/>
    </row>
    <row r="574" spans="1:10" s="737" customFormat="1" ht="16.5" customHeight="1">
      <c r="A574" s="779" t="s">
        <v>1389</v>
      </c>
      <c r="B574" s="759"/>
      <c r="C574" s="731">
        <v>52</v>
      </c>
      <c r="D574" s="731">
        <v>52</v>
      </c>
      <c r="E574" s="761"/>
      <c r="F574" s="733" t="s">
        <v>783</v>
      </c>
      <c r="G574" s="734"/>
      <c r="H574" s="735"/>
      <c r="I574" s="735"/>
      <c r="J574" s="735"/>
    </row>
    <row r="575" spans="1:10" s="737" customFormat="1" ht="16.5" customHeight="1">
      <c r="A575" s="779" t="s">
        <v>1390</v>
      </c>
      <c r="B575" s="759"/>
      <c r="C575" s="731">
        <v>52</v>
      </c>
      <c r="D575" s="731">
        <v>52</v>
      </c>
      <c r="E575" s="761"/>
      <c r="F575" s="733" t="s">
        <v>783</v>
      </c>
      <c r="G575" s="734"/>
      <c r="H575" s="735"/>
      <c r="I575" s="735"/>
      <c r="J575" s="735"/>
    </row>
    <row r="576" spans="1:10" s="737" customFormat="1" ht="16.5" customHeight="1">
      <c r="A576" s="779" t="s">
        <v>1391</v>
      </c>
      <c r="B576" s="759"/>
      <c r="C576" s="731">
        <v>52</v>
      </c>
      <c r="D576" s="731">
        <v>52</v>
      </c>
      <c r="E576" s="761"/>
      <c r="F576" s="733" t="s">
        <v>783</v>
      </c>
      <c r="G576" s="734"/>
      <c r="H576" s="735"/>
      <c r="I576" s="735"/>
      <c r="J576" s="735"/>
    </row>
    <row r="577" spans="1:10" s="737" customFormat="1" ht="16.5" customHeight="1">
      <c r="A577" s="779" t="s">
        <v>1392</v>
      </c>
      <c r="B577" s="759"/>
      <c r="C577" s="731">
        <v>52</v>
      </c>
      <c r="D577" s="731">
        <v>52</v>
      </c>
      <c r="E577" s="761"/>
      <c r="F577" s="733" t="s">
        <v>783</v>
      </c>
      <c r="G577" s="734"/>
      <c r="H577" s="735"/>
      <c r="I577" s="735"/>
      <c r="J577" s="735"/>
    </row>
    <row r="578" spans="1:10" s="737" customFormat="1" ht="16.5" customHeight="1">
      <c r="A578" s="779" t="s">
        <v>1393</v>
      </c>
      <c r="B578" s="759"/>
      <c r="C578" s="731">
        <v>52</v>
      </c>
      <c r="D578" s="731">
        <v>52</v>
      </c>
      <c r="E578" s="761"/>
      <c r="F578" s="733" t="s">
        <v>783</v>
      </c>
      <c r="G578" s="734"/>
      <c r="H578" s="735"/>
      <c r="I578" s="735"/>
      <c r="J578" s="735"/>
    </row>
    <row r="579" spans="1:10" s="737" customFormat="1" ht="16.5" customHeight="1">
      <c r="A579" s="779" t="s">
        <v>1394</v>
      </c>
      <c r="B579" s="759"/>
      <c r="C579" s="731">
        <v>52</v>
      </c>
      <c r="D579" s="731">
        <v>52</v>
      </c>
      <c r="E579" s="761"/>
      <c r="F579" s="733" t="s">
        <v>783</v>
      </c>
      <c r="G579" s="734"/>
      <c r="H579" s="735"/>
      <c r="I579" s="735"/>
      <c r="J579" s="735"/>
    </row>
    <row r="580" spans="1:10" s="737" customFormat="1" ht="16.5" customHeight="1">
      <c r="A580" s="779" t="s">
        <v>1395</v>
      </c>
      <c r="B580" s="759"/>
      <c r="C580" s="731">
        <v>52</v>
      </c>
      <c r="D580" s="731">
        <v>52</v>
      </c>
      <c r="E580" s="761"/>
      <c r="F580" s="733" t="s">
        <v>783</v>
      </c>
      <c r="G580" s="734"/>
      <c r="H580" s="735"/>
      <c r="I580" s="735"/>
      <c r="J580" s="735"/>
    </row>
    <row r="581" spans="1:10" s="737" customFormat="1" ht="16.5" customHeight="1">
      <c r="A581" s="779" t="s">
        <v>1396</v>
      </c>
      <c r="B581" s="759"/>
      <c r="C581" s="731">
        <v>52</v>
      </c>
      <c r="D581" s="731">
        <v>52</v>
      </c>
      <c r="E581" s="761"/>
      <c r="F581" s="733" t="s">
        <v>783</v>
      </c>
      <c r="G581" s="734"/>
      <c r="H581" s="735"/>
      <c r="I581" s="735"/>
      <c r="J581" s="735"/>
    </row>
    <row r="582" spans="1:10" s="737" customFormat="1" ht="16.5" customHeight="1">
      <c r="A582" s="779" t="s">
        <v>1397</v>
      </c>
      <c r="B582" s="759"/>
      <c r="C582" s="731">
        <v>52</v>
      </c>
      <c r="D582" s="731">
        <v>52</v>
      </c>
      <c r="E582" s="761"/>
      <c r="F582" s="733" t="s">
        <v>783</v>
      </c>
      <c r="G582" s="734"/>
      <c r="H582" s="735"/>
      <c r="I582" s="735"/>
      <c r="J582" s="735"/>
    </row>
    <row r="583" spans="1:10" s="737" customFormat="1" ht="16.5" customHeight="1">
      <c r="A583" s="779" t="s">
        <v>1398</v>
      </c>
      <c r="B583" s="759"/>
      <c r="C583" s="731">
        <v>52</v>
      </c>
      <c r="D583" s="731">
        <v>52</v>
      </c>
      <c r="E583" s="761"/>
      <c r="F583" s="733" t="s">
        <v>783</v>
      </c>
      <c r="G583" s="734"/>
      <c r="H583" s="735"/>
      <c r="I583" s="735"/>
      <c r="J583" s="735"/>
    </row>
    <row r="584" spans="1:10" s="737" customFormat="1" ht="16.5" customHeight="1">
      <c r="A584" s="779" t="s">
        <v>1399</v>
      </c>
      <c r="B584" s="759"/>
      <c r="C584" s="731">
        <v>52</v>
      </c>
      <c r="D584" s="731">
        <v>52</v>
      </c>
      <c r="E584" s="761"/>
      <c r="F584" s="733" t="s">
        <v>783</v>
      </c>
      <c r="G584" s="734"/>
      <c r="H584" s="735"/>
      <c r="I584" s="735"/>
      <c r="J584" s="735"/>
    </row>
    <row r="585" spans="1:10" s="737" customFormat="1" ht="16.5" customHeight="1">
      <c r="A585" s="779" t="s">
        <v>1400</v>
      </c>
      <c r="B585" s="759"/>
      <c r="C585" s="731">
        <v>52</v>
      </c>
      <c r="D585" s="731">
        <v>52</v>
      </c>
      <c r="E585" s="761"/>
      <c r="F585" s="733" t="s">
        <v>783</v>
      </c>
      <c r="G585" s="734"/>
      <c r="H585" s="735"/>
      <c r="I585" s="735"/>
      <c r="J585" s="735"/>
    </row>
    <row r="586" spans="1:10" s="737" customFormat="1" ht="16.5" customHeight="1">
      <c r="A586" s="779" t="s">
        <v>1401</v>
      </c>
      <c r="B586" s="759"/>
      <c r="C586" s="731">
        <v>52</v>
      </c>
      <c r="D586" s="731">
        <v>52</v>
      </c>
      <c r="E586" s="761"/>
      <c r="F586" s="733" t="s">
        <v>783</v>
      </c>
      <c r="G586" s="734"/>
      <c r="H586" s="735"/>
      <c r="I586" s="735"/>
      <c r="J586" s="735"/>
    </row>
    <row r="587" spans="1:10" s="737" customFormat="1" ht="16.5" customHeight="1">
      <c r="A587" s="779" t="s">
        <v>1402</v>
      </c>
      <c r="B587" s="759"/>
      <c r="C587" s="731">
        <v>52</v>
      </c>
      <c r="D587" s="731">
        <v>52</v>
      </c>
      <c r="E587" s="761"/>
      <c r="F587" s="733" t="s">
        <v>783</v>
      </c>
      <c r="G587" s="734"/>
      <c r="H587" s="735"/>
      <c r="I587" s="735"/>
      <c r="J587" s="735"/>
    </row>
    <row r="588" spans="1:10" s="737" customFormat="1" ht="16.5" customHeight="1">
      <c r="A588" s="779" t="s">
        <v>1403</v>
      </c>
      <c r="B588" s="759"/>
      <c r="C588" s="731">
        <v>52</v>
      </c>
      <c r="D588" s="731">
        <v>52</v>
      </c>
      <c r="E588" s="761"/>
      <c r="F588" s="733" t="s">
        <v>783</v>
      </c>
      <c r="G588" s="734"/>
      <c r="H588" s="735"/>
      <c r="I588" s="735"/>
      <c r="J588" s="735"/>
    </row>
    <row r="589" spans="1:10" s="737" customFormat="1" ht="16.5" customHeight="1">
      <c r="A589" s="779" t="s">
        <v>1404</v>
      </c>
      <c r="B589" s="759"/>
      <c r="C589" s="731">
        <v>52</v>
      </c>
      <c r="D589" s="731">
        <v>52</v>
      </c>
      <c r="E589" s="761"/>
      <c r="F589" s="733" t="s">
        <v>783</v>
      </c>
      <c r="G589" s="734"/>
      <c r="H589" s="735"/>
      <c r="I589" s="735"/>
      <c r="J589" s="735"/>
    </row>
    <row r="590" spans="1:10" s="737" customFormat="1" ht="16.5" customHeight="1">
      <c r="A590" s="779" t="s">
        <v>1405</v>
      </c>
      <c r="B590" s="759"/>
      <c r="C590" s="731">
        <v>52</v>
      </c>
      <c r="D590" s="731">
        <v>52</v>
      </c>
      <c r="E590" s="761"/>
      <c r="F590" s="733" t="s">
        <v>783</v>
      </c>
      <c r="G590" s="734"/>
      <c r="H590" s="735"/>
      <c r="I590" s="735"/>
      <c r="J590" s="735"/>
    </row>
    <row r="591" spans="1:10" s="737" customFormat="1" ht="16.5" customHeight="1">
      <c r="A591" s="779" t="s">
        <v>1406</v>
      </c>
      <c r="B591" s="759"/>
      <c r="C591" s="731">
        <v>52</v>
      </c>
      <c r="D591" s="731">
        <v>52</v>
      </c>
      <c r="E591" s="761"/>
      <c r="F591" s="733" t="s">
        <v>783</v>
      </c>
      <c r="G591" s="734"/>
      <c r="H591" s="735"/>
      <c r="I591" s="735"/>
      <c r="J591" s="735"/>
    </row>
    <row r="592" spans="1:10" s="737" customFormat="1" ht="16.5" customHeight="1">
      <c r="A592" s="779" t="s">
        <v>1407</v>
      </c>
      <c r="B592" s="759"/>
      <c r="C592" s="731">
        <v>52</v>
      </c>
      <c r="D592" s="731">
        <v>52</v>
      </c>
      <c r="E592" s="761"/>
      <c r="F592" s="733" t="s">
        <v>783</v>
      </c>
      <c r="G592" s="734"/>
      <c r="H592" s="735"/>
      <c r="I592" s="735"/>
      <c r="J592" s="735"/>
    </row>
    <row r="593" spans="1:10" s="737" customFormat="1" ht="16.5" customHeight="1">
      <c r="A593" s="779" t="s">
        <v>1408</v>
      </c>
      <c r="B593" s="759"/>
      <c r="C593" s="731">
        <v>52</v>
      </c>
      <c r="D593" s="731">
        <v>52</v>
      </c>
      <c r="E593" s="761"/>
      <c r="F593" s="733" t="s">
        <v>783</v>
      </c>
      <c r="G593" s="734"/>
      <c r="H593" s="735"/>
      <c r="I593" s="735"/>
      <c r="J593" s="735"/>
    </row>
    <row r="594" spans="1:10" s="737" customFormat="1" ht="16.5" customHeight="1">
      <c r="A594" s="779" t="s">
        <v>1409</v>
      </c>
      <c r="B594" s="759"/>
      <c r="C594" s="731">
        <v>52</v>
      </c>
      <c r="D594" s="731">
        <v>52</v>
      </c>
      <c r="E594" s="761"/>
      <c r="F594" s="733" t="s">
        <v>783</v>
      </c>
      <c r="G594" s="734"/>
      <c r="H594" s="735"/>
      <c r="I594" s="735"/>
      <c r="J594" s="735"/>
    </row>
    <row r="595" spans="1:10" s="737" customFormat="1" ht="16.5" customHeight="1">
      <c r="A595" s="779" t="s">
        <v>1410</v>
      </c>
      <c r="B595" s="759"/>
      <c r="C595" s="731">
        <v>52</v>
      </c>
      <c r="D595" s="731">
        <v>52</v>
      </c>
      <c r="E595" s="761"/>
      <c r="F595" s="733" t="s">
        <v>783</v>
      </c>
      <c r="G595" s="734"/>
      <c r="H595" s="735"/>
      <c r="I595" s="735"/>
      <c r="J595" s="735"/>
    </row>
    <row r="596" spans="1:10" s="737" customFormat="1" ht="16.5" customHeight="1">
      <c r="A596" s="779" t="s">
        <v>1411</v>
      </c>
      <c r="B596" s="759"/>
      <c r="C596" s="731">
        <v>52</v>
      </c>
      <c r="D596" s="731">
        <v>52</v>
      </c>
      <c r="E596" s="761"/>
      <c r="F596" s="733" t="s">
        <v>783</v>
      </c>
      <c r="G596" s="734"/>
      <c r="H596" s="735"/>
      <c r="I596" s="735"/>
      <c r="J596" s="735"/>
    </row>
    <row r="597" spans="1:10" s="737" customFormat="1" ht="16.5" customHeight="1">
      <c r="A597" s="779" t="s">
        <v>1412</v>
      </c>
      <c r="B597" s="759"/>
      <c r="C597" s="731">
        <v>52</v>
      </c>
      <c r="D597" s="731">
        <v>52</v>
      </c>
      <c r="E597" s="761"/>
      <c r="F597" s="733" t="s">
        <v>783</v>
      </c>
      <c r="G597" s="734"/>
      <c r="H597" s="735"/>
      <c r="I597" s="735"/>
      <c r="J597" s="735"/>
    </row>
    <row r="598" spans="1:10" s="737" customFormat="1" ht="16.5" customHeight="1">
      <c r="A598" s="779" t="s">
        <v>1413</v>
      </c>
      <c r="B598" s="759"/>
      <c r="C598" s="731">
        <v>52</v>
      </c>
      <c r="D598" s="731">
        <v>52</v>
      </c>
      <c r="E598" s="761"/>
      <c r="F598" s="733" t="s">
        <v>783</v>
      </c>
      <c r="G598" s="734"/>
      <c r="H598" s="735"/>
      <c r="I598" s="735"/>
      <c r="J598" s="735"/>
    </row>
    <row r="599" spans="1:10" s="737" customFormat="1" ht="16.5" customHeight="1">
      <c r="A599" s="779" t="s">
        <v>1414</v>
      </c>
      <c r="B599" s="759"/>
      <c r="C599" s="731">
        <v>52</v>
      </c>
      <c r="D599" s="731">
        <v>52</v>
      </c>
      <c r="E599" s="761"/>
      <c r="F599" s="733" t="s">
        <v>783</v>
      </c>
      <c r="G599" s="734"/>
      <c r="H599" s="735"/>
      <c r="I599" s="735"/>
      <c r="J599" s="735"/>
    </row>
    <row r="600" spans="1:10" s="737" customFormat="1" ht="16.5" customHeight="1">
      <c r="A600" s="779" t="s">
        <v>1415</v>
      </c>
      <c r="B600" s="759"/>
      <c r="C600" s="731">
        <v>52</v>
      </c>
      <c r="D600" s="731">
        <v>52</v>
      </c>
      <c r="E600" s="761"/>
      <c r="F600" s="733" t="s">
        <v>783</v>
      </c>
      <c r="G600" s="734"/>
      <c r="H600" s="735"/>
      <c r="I600" s="735"/>
      <c r="J600" s="735"/>
    </row>
    <row r="601" spans="1:10" s="737" customFormat="1" ht="16.5" customHeight="1">
      <c r="A601" s="779" t="s">
        <v>1416</v>
      </c>
      <c r="B601" s="759"/>
      <c r="C601" s="731">
        <v>52</v>
      </c>
      <c r="D601" s="731">
        <v>52</v>
      </c>
      <c r="E601" s="761"/>
      <c r="F601" s="733" t="s">
        <v>783</v>
      </c>
      <c r="G601" s="734"/>
      <c r="H601" s="735"/>
      <c r="I601" s="735"/>
      <c r="J601" s="735"/>
    </row>
    <row r="602" spans="1:10" s="737" customFormat="1" ht="16.5" customHeight="1">
      <c r="A602" s="779" t="s">
        <v>1417</v>
      </c>
      <c r="B602" s="759"/>
      <c r="C602" s="731">
        <v>52</v>
      </c>
      <c r="D602" s="731">
        <v>52</v>
      </c>
      <c r="E602" s="761"/>
      <c r="F602" s="733" t="s">
        <v>783</v>
      </c>
      <c r="G602" s="734"/>
      <c r="H602" s="735"/>
      <c r="I602" s="735"/>
      <c r="J602" s="735"/>
    </row>
    <row r="603" spans="1:10" s="737" customFormat="1" ht="16.5" customHeight="1">
      <c r="A603" s="779" t="s">
        <v>1418</v>
      </c>
      <c r="B603" s="759"/>
      <c r="C603" s="731">
        <v>52</v>
      </c>
      <c r="D603" s="731">
        <v>52</v>
      </c>
      <c r="E603" s="761"/>
      <c r="F603" s="733" t="s">
        <v>783</v>
      </c>
      <c r="G603" s="734"/>
      <c r="H603" s="735"/>
      <c r="I603" s="735"/>
      <c r="J603" s="735"/>
    </row>
    <row r="604" spans="1:10" s="737" customFormat="1" ht="16.5" customHeight="1">
      <c r="A604" s="779" t="s">
        <v>1419</v>
      </c>
      <c r="B604" s="759"/>
      <c r="C604" s="731">
        <v>52</v>
      </c>
      <c r="D604" s="731">
        <v>52</v>
      </c>
      <c r="E604" s="761"/>
      <c r="F604" s="733" t="s">
        <v>783</v>
      </c>
      <c r="G604" s="734"/>
      <c r="H604" s="735"/>
      <c r="I604" s="735"/>
      <c r="J604" s="735"/>
    </row>
    <row r="605" spans="1:10" s="737" customFormat="1" ht="16.5" customHeight="1">
      <c r="A605" s="779" t="s">
        <v>1420</v>
      </c>
      <c r="B605" s="759"/>
      <c r="C605" s="731">
        <v>52</v>
      </c>
      <c r="D605" s="731">
        <v>52</v>
      </c>
      <c r="E605" s="761"/>
      <c r="F605" s="733" t="s">
        <v>783</v>
      </c>
      <c r="G605" s="734"/>
      <c r="H605" s="735"/>
      <c r="I605" s="735"/>
      <c r="J605" s="735"/>
    </row>
    <row r="606" spans="1:10" s="737" customFormat="1" ht="16.5" customHeight="1">
      <c r="A606" s="779" t="s">
        <v>1421</v>
      </c>
      <c r="B606" s="759"/>
      <c r="C606" s="731">
        <v>52</v>
      </c>
      <c r="D606" s="731">
        <v>52</v>
      </c>
      <c r="E606" s="761"/>
      <c r="F606" s="733" t="s">
        <v>783</v>
      </c>
      <c r="G606" s="734"/>
      <c r="H606" s="735"/>
      <c r="I606" s="735"/>
      <c r="J606" s="735"/>
    </row>
    <row r="607" spans="1:10" s="737" customFormat="1" ht="16.5" customHeight="1">
      <c r="A607" s="779" t="s">
        <v>1422</v>
      </c>
      <c r="B607" s="759"/>
      <c r="C607" s="731">
        <v>52</v>
      </c>
      <c r="D607" s="731">
        <v>52</v>
      </c>
      <c r="E607" s="761"/>
      <c r="F607" s="733" t="s">
        <v>783</v>
      </c>
      <c r="G607" s="734"/>
      <c r="H607" s="735"/>
      <c r="I607" s="735"/>
      <c r="J607" s="735"/>
    </row>
    <row r="608" spans="1:10" s="737" customFormat="1" ht="16.5" customHeight="1">
      <c r="A608" s="779" t="s">
        <v>1423</v>
      </c>
      <c r="B608" s="759"/>
      <c r="C608" s="731">
        <v>52</v>
      </c>
      <c r="D608" s="731">
        <v>52</v>
      </c>
      <c r="E608" s="761"/>
      <c r="F608" s="733" t="s">
        <v>783</v>
      </c>
      <c r="G608" s="734"/>
      <c r="H608" s="735"/>
      <c r="I608" s="735"/>
      <c r="J608" s="735"/>
    </row>
    <row r="609" spans="1:10" s="737" customFormat="1" ht="16.5" customHeight="1">
      <c r="A609" s="779" t="s">
        <v>1424</v>
      </c>
      <c r="B609" s="759"/>
      <c r="C609" s="731">
        <v>52</v>
      </c>
      <c r="D609" s="731">
        <v>52</v>
      </c>
      <c r="E609" s="761"/>
      <c r="F609" s="733" t="s">
        <v>783</v>
      </c>
      <c r="G609" s="734"/>
      <c r="H609" s="735"/>
      <c r="I609" s="735"/>
      <c r="J609" s="735"/>
    </row>
    <row r="610" spans="1:10" s="737" customFormat="1" ht="16.5" customHeight="1">
      <c r="A610" s="779" t="s">
        <v>1425</v>
      </c>
      <c r="B610" s="759"/>
      <c r="C610" s="731">
        <v>52</v>
      </c>
      <c r="D610" s="731">
        <v>52</v>
      </c>
      <c r="E610" s="761"/>
      <c r="F610" s="733" t="s">
        <v>783</v>
      </c>
      <c r="G610" s="734"/>
      <c r="H610" s="735"/>
      <c r="I610" s="735"/>
      <c r="J610" s="735"/>
    </row>
    <row r="611" spans="1:10" s="737" customFormat="1" ht="16.5" customHeight="1">
      <c r="A611" s="779" t="s">
        <v>1426</v>
      </c>
      <c r="B611" s="759"/>
      <c r="C611" s="731">
        <v>52</v>
      </c>
      <c r="D611" s="731">
        <v>52</v>
      </c>
      <c r="E611" s="761"/>
      <c r="F611" s="733" t="s">
        <v>783</v>
      </c>
      <c r="G611" s="734"/>
      <c r="H611" s="735"/>
      <c r="I611" s="735"/>
      <c r="J611" s="735"/>
    </row>
    <row r="612" spans="1:10" s="737" customFormat="1" ht="16.5" customHeight="1">
      <c r="A612" s="779" t="s">
        <v>1427</v>
      </c>
      <c r="B612" s="759"/>
      <c r="C612" s="731">
        <v>52</v>
      </c>
      <c r="D612" s="731">
        <v>52</v>
      </c>
      <c r="E612" s="761"/>
      <c r="F612" s="733" t="s">
        <v>783</v>
      </c>
      <c r="G612" s="734"/>
      <c r="H612" s="735"/>
      <c r="I612" s="735"/>
      <c r="J612" s="735"/>
    </row>
    <row r="613" spans="1:10" s="737" customFormat="1" ht="16.5" customHeight="1">
      <c r="A613" s="779" t="s">
        <v>1428</v>
      </c>
      <c r="B613" s="759"/>
      <c r="C613" s="731">
        <v>52</v>
      </c>
      <c r="D613" s="731">
        <v>52</v>
      </c>
      <c r="E613" s="761"/>
      <c r="F613" s="733" t="s">
        <v>783</v>
      </c>
      <c r="G613" s="734"/>
      <c r="H613" s="735"/>
      <c r="I613" s="735"/>
      <c r="J613" s="735"/>
    </row>
    <row r="614" spans="1:10" s="737" customFormat="1" ht="16.5" customHeight="1">
      <c r="A614" s="779" t="s">
        <v>1429</v>
      </c>
      <c r="B614" s="759"/>
      <c r="C614" s="731">
        <v>52</v>
      </c>
      <c r="D614" s="731">
        <v>52</v>
      </c>
      <c r="E614" s="761"/>
      <c r="F614" s="733" t="s">
        <v>783</v>
      </c>
      <c r="G614" s="734"/>
      <c r="H614" s="735"/>
      <c r="I614" s="735"/>
      <c r="J614" s="735"/>
    </row>
    <row r="615" spans="1:10" s="737" customFormat="1" ht="16.5" customHeight="1">
      <c r="A615" s="779" t="s">
        <v>1430</v>
      </c>
      <c r="B615" s="759"/>
      <c r="C615" s="731">
        <v>52</v>
      </c>
      <c r="D615" s="731">
        <v>52</v>
      </c>
      <c r="E615" s="761"/>
      <c r="F615" s="733" t="s">
        <v>783</v>
      </c>
      <c r="G615" s="734"/>
      <c r="H615" s="735"/>
      <c r="I615" s="735"/>
      <c r="J615" s="735"/>
    </row>
    <row r="616" spans="1:10" s="737" customFormat="1" ht="16.5" customHeight="1">
      <c r="A616" s="779" t="s">
        <v>1431</v>
      </c>
      <c r="B616" s="759"/>
      <c r="C616" s="731">
        <v>52</v>
      </c>
      <c r="D616" s="731">
        <v>52</v>
      </c>
      <c r="E616" s="761"/>
      <c r="F616" s="733" t="s">
        <v>783</v>
      </c>
      <c r="G616" s="734"/>
      <c r="H616" s="735"/>
      <c r="I616" s="735"/>
      <c r="J616" s="735"/>
    </row>
    <row r="617" spans="1:10" s="737" customFormat="1" ht="16.5" customHeight="1">
      <c r="A617" s="779" t="s">
        <v>1432</v>
      </c>
      <c r="B617" s="759"/>
      <c r="C617" s="731">
        <v>52</v>
      </c>
      <c r="D617" s="731">
        <v>52</v>
      </c>
      <c r="E617" s="761"/>
      <c r="F617" s="733" t="s">
        <v>783</v>
      </c>
      <c r="G617" s="734"/>
      <c r="H617" s="735"/>
      <c r="I617" s="735"/>
      <c r="J617" s="735"/>
    </row>
    <row r="618" spans="1:10" s="737" customFormat="1" ht="16.5" customHeight="1">
      <c r="A618" s="779" t="s">
        <v>1433</v>
      </c>
      <c r="B618" s="759"/>
      <c r="C618" s="731">
        <v>52</v>
      </c>
      <c r="D618" s="731">
        <v>52</v>
      </c>
      <c r="E618" s="761"/>
      <c r="F618" s="733" t="s">
        <v>783</v>
      </c>
      <c r="G618" s="734"/>
      <c r="H618" s="735"/>
      <c r="I618" s="735"/>
      <c r="J618" s="735"/>
    </row>
    <row r="619" spans="1:10" s="737" customFormat="1" ht="16.5" customHeight="1">
      <c r="A619" s="779" t="s">
        <v>1434</v>
      </c>
      <c r="B619" s="759"/>
      <c r="C619" s="731">
        <v>52</v>
      </c>
      <c r="D619" s="731">
        <v>52</v>
      </c>
      <c r="E619" s="761"/>
      <c r="F619" s="733" t="s">
        <v>783</v>
      </c>
      <c r="G619" s="734"/>
      <c r="H619" s="735"/>
      <c r="I619" s="735"/>
      <c r="J619" s="735"/>
    </row>
    <row r="620" spans="1:10" s="737" customFormat="1" ht="16.5" customHeight="1">
      <c r="A620" s="779" t="s">
        <v>1435</v>
      </c>
      <c r="B620" s="759"/>
      <c r="C620" s="731">
        <v>52</v>
      </c>
      <c r="D620" s="731">
        <v>52</v>
      </c>
      <c r="E620" s="761"/>
      <c r="F620" s="733" t="s">
        <v>783</v>
      </c>
      <c r="G620" s="734"/>
      <c r="H620" s="735"/>
      <c r="I620" s="735"/>
      <c r="J620" s="735"/>
    </row>
    <row r="621" spans="1:10" s="737" customFormat="1" ht="16.5" customHeight="1">
      <c r="A621" s="779" t="s">
        <v>1436</v>
      </c>
      <c r="B621" s="759"/>
      <c r="C621" s="731">
        <v>52</v>
      </c>
      <c r="D621" s="731">
        <v>52</v>
      </c>
      <c r="E621" s="761"/>
      <c r="F621" s="733" t="s">
        <v>783</v>
      </c>
      <c r="G621" s="734"/>
      <c r="H621" s="735"/>
      <c r="I621" s="735"/>
      <c r="J621" s="735"/>
    </row>
    <row r="622" spans="1:10" s="737" customFormat="1" ht="16.5" customHeight="1">
      <c r="A622" s="779" t="s">
        <v>1437</v>
      </c>
      <c r="B622" s="759"/>
      <c r="C622" s="731">
        <v>52</v>
      </c>
      <c r="D622" s="731">
        <v>52</v>
      </c>
      <c r="E622" s="761"/>
      <c r="F622" s="733" t="s">
        <v>783</v>
      </c>
      <c r="G622" s="734"/>
      <c r="H622" s="735"/>
      <c r="I622" s="735"/>
      <c r="J622" s="735"/>
    </row>
    <row r="623" spans="1:10" s="737" customFormat="1" ht="16.5" customHeight="1">
      <c r="A623" s="779" t="s">
        <v>1438</v>
      </c>
      <c r="B623" s="759"/>
      <c r="C623" s="731">
        <v>52</v>
      </c>
      <c r="D623" s="731">
        <v>52</v>
      </c>
      <c r="E623" s="761"/>
      <c r="F623" s="733" t="s">
        <v>783</v>
      </c>
      <c r="G623" s="734"/>
      <c r="H623" s="735"/>
      <c r="I623" s="735"/>
      <c r="J623" s="735"/>
    </row>
    <row r="624" spans="1:10" s="737" customFormat="1" ht="16.5" customHeight="1">
      <c r="A624" s="779" t="s">
        <v>1439</v>
      </c>
      <c r="B624" s="759"/>
      <c r="C624" s="731">
        <v>52</v>
      </c>
      <c r="D624" s="731">
        <v>52</v>
      </c>
      <c r="E624" s="761"/>
      <c r="F624" s="733" t="s">
        <v>783</v>
      </c>
      <c r="G624" s="734"/>
      <c r="H624" s="735"/>
      <c r="I624" s="735"/>
      <c r="J624" s="735"/>
    </row>
    <row r="625" spans="1:10" s="737" customFormat="1" ht="16.5" customHeight="1">
      <c r="A625" s="779" t="s">
        <v>1440</v>
      </c>
      <c r="B625" s="759"/>
      <c r="C625" s="731">
        <v>52</v>
      </c>
      <c r="D625" s="731">
        <v>52</v>
      </c>
      <c r="E625" s="761"/>
      <c r="F625" s="733" t="s">
        <v>783</v>
      </c>
      <c r="G625" s="734"/>
      <c r="H625" s="735"/>
      <c r="I625" s="735"/>
      <c r="J625" s="735"/>
    </row>
    <row r="626" spans="1:10" s="737" customFormat="1" ht="16.5" customHeight="1">
      <c r="A626" s="779" t="s">
        <v>1441</v>
      </c>
      <c r="B626" s="759"/>
      <c r="C626" s="731">
        <v>52</v>
      </c>
      <c r="D626" s="731">
        <v>52</v>
      </c>
      <c r="E626" s="761"/>
      <c r="F626" s="733" t="s">
        <v>783</v>
      </c>
      <c r="G626" s="734"/>
      <c r="H626" s="735"/>
      <c r="I626" s="735"/>
      <c r="J626" s="735"/>
    </row>
    <row r="627" spans="1:10" s="737" customFormat="1" ht="16.5" customHeight="1">
      <c r="A627" s="779" t="s">
        <v>1442</v>
      </c>
      <c r="B627" s="759"/>
      <c r="C627" s="731">
        <v>52</v>
      </c>
      <c r="D627" s="731">
        <v>52</v>
      </c>
      <c r="E627" s="761"/>
      <c r="F627" s="733" t="s">
        <v>783</v>
      </c>
      <c r="G627" s="734"/>
      <c r="H627" s="735"/>
      <c r="I627" s="735"/>
      <c r="J627" s="735"/>
    </row>
    <row r="628" spans="1:10" s="737" customFormat="1" ht="16.5" customHeight="1">
      <c r="A628" s="779" t="s">
        <v>698</v>
      </c>
      <c r="B628" s="759"/>
      <c r="C628" s="731">
        <v>52</v>
      </c>
      <c r="D628" s="731">
        <v>52</v>
      </c>
      <c r="E628" s="761"/>
      <c r="F628" s="733" t="s">
        <v>783</v>
      </c>
      <c r="G628" s="734"/>
      <c r="H628" s="735"/>
      <c r="I628" s="735"/>
      <c r="J628" s="735"/>
    </row>
    <row r="629" spans="1:10" s="737" customFormat="1" ht="16.5" customHeight="1">
      <c r="A629" s="779" t="s">
        <v>1443</v>
      </c>
      <c r="B629" s="759"/>
      <c r="C629" s="731">
        <v>52</v>
      </c>
      <c r="D629" s="731">
        <v>52</v>
      </c>
      <c r="E629" s="761"/>
      <c r="F629" s="733" t="s">
        <v>783</v>
      </c>
      <c r="G629" s="734"/>
      <c r="H629" s="735"/>
      <c r="I629" s="735"/>
      <c r="J629" s="735"/>
    </row>
    <row r="630" spans="1:10" s="737" customFormat="1" ht="16.5" customHeight="1">
      <c r="A630" s="779" t="s">
        <v>1444</v>
      </c>
      <c r="B630" s="759"/>
      <c r="C630" s="731">
        <v>52</v>
      </c>
      <c r="D630" s="731">
        <v>52</v>
      </c>
      <c r="E630" s="761"/>
      <c r="F630" s="733" t="s">
        <v>783</v>
      </c>
      <c r="G630" s="734"/>
      <c r="H630" s="735"/>
      <c r="I630" s="735"/>
      <c r="J630" s="735"/>
    </row>
    <row r="631" spans="1:10" s="737" customFormat="1" ht="16.5" customHeight="1">
      <c r="A631" s="779" t="s">
        <v>1445</v>
      </c>
      <c r="B631" s="759"/>
      <c r="C631" s="731">
        <v>52</v>
      </c>
      <c r="D631" s="731">
        <v>52</v>
      </c>
      <c r="E631" s="761"/>
      <c r="F631" s="733" t="s">
        <v>783</v>
      </c>
      <c r="G631" s="734"/>
      <c r="H631" s="735"/>
      <c r="I631" s="735"/>
      <c r="J631" s="735"/>
    </row>
    <row r="632" spans="1:10" s="737" customFormat="1" ht="16.5" customHeight="1">
      <c r="A632" s="779" t="s">
        <v>1446</v>
      </c>
      <c r="B632" s="759"/>
      <c r="C632" s="731">
        <v>52</v>
      </c>
      <c r="D632" s="731">
        <v>52</v>
      </c>
      <c r="E632" s="761"/>
      <c r="F632" s="733" t="s">
        <v>783</v>
      </c>
      <c r="G632" s="734"/>
      <c r="H632" s="735"/>
      <c r="I632" s="735"/>
      <c r="J632" s="735"/>
    </row>
    <row r="633" spans="1:10" s="737" customFormat="1" ht="16.5" customHeight="1">
      <c r="A633" s="779" t="s">
        <v>1447</v>
      </c>
      <c r="B633" s="759"/>
      <c r="C633" s="731">
        <v>52</v>
      </c>
      <c r="D633" s="731">
        <v>52</v>
      </c>
      <c r="E633" s="761"/>
      <c r="F633" s="733" t="s">
        <v>783</v>
      </c>
      <c r="G633" s="734"/>
      <c r="H633" s="735"/>
      <c r="I633" s="735"/>
      <c r="J633" s="735"/>
    </row>
    <row r="634" spans="1:10" s="737" customFormat="1" ht="16.5" customHeight="1">
      <c r="A634" s="779" t="s">
        <v>1448</v>
      </c>
      <c r="B634" s="759"/>
      <c r="C634" s="731">
        <v>52</v>
      </c>
      <c r="D634" s="731">
        <v>52</v>
      </c>
      <c r="E634" s="761"/>
      <c r="F634" s="733" t="s">
        <v>783</v>
      </c>
      <c r="G634" s="734"/>
      <c r="H634" s="735"/>
      <c r="I634" s="735"/>
      <c r="J634" s="735"/>
    </row>
    <row r="635" spans="1:10" s="737" customFormat="1" ht="16.5" customHeight="1">
      <c r="A635" s="779" t="s">
        <v>1449</v>
      </c>
      <c r="B635" s="759"/>
      <c r="C635" s="731">
        <v>52</v>
      </c>
      <c r="D635" s="731">
        <v>52</v>
      </c>
      <c r="E635" s="761"/>
      <c r="F635" s="733" t="s">
        <v>783</v>
      </c>
      <c r="G635" s="734"/>
      <c r="H635" s="735"/>
      <c r="I635" s="735"/>
      <c r="J635" s="735"/>
    </row>
    <row r="636" spans="1:10" s="737" customFormat="1" ht="16.5" customHeight="1">
      <c r="A636" s="779" t="s">
        <v>1450</v>
      </c>
      <c r="B636" s="759"/>
      <c r="C636" s="731">
        <v>52</v>
      </c>
      <c r="D636" s="731">
        <v>52</v>
      </c>
      <c r="E636" s="761"/>
      <c r="F636" s="733" t="s">
        <v>783</v>
      </c>
      <c r="G636" s="734"/>
      <c r="H636" s="735"/>
      <c r="I636" s="735"/>
      <c r="J636" s="735"/>
    </row>
    <row r="637" spans="1:10" s="737" customFormat="1" ht="16.5" customHeight="1">
      <c r="A637" s="779" t="s">
        <v>1451</v>
      </c>
      <c r="B637" s="759"/>
      <c r="C637" s="731">
        <v>52</v>
      </c>
      <c r="D637" s="731">
        <v>52</v>
      </c>
      <c r="E637" s="761"/>
      <c r="F637" s="733" t="s">
        <v>783</v>
      </c>
      <c r="G637" s="734"/>
      <c r="H637" s="735"/>
      <c r="I637" s="735"/>
      <c r="J637" s="735"/>
    </row>
    <row r="638" spans="1:10" s="737" customFormat="1" ht="16.5" customHeight="1">
      <c r="A638" s="779" t="s">
        <v>1452</v>
      </c>
      <c r="B638" s="759"/>
      <c r="C638" s="731">
        <v>52</v>
      </c>
      <c r="D638" s="731">
        <v>52</v>
      </c>
      <c r="E638" s="761"/>
      <c r="F638" s="733" t="s">
        <v>783</v>
      </c>
      <c r="G638" s="734"/>
      <c r="H638" s="735"/>
      <c r="I638" s="735"/>
      <c r="J638" s="735"/>
    </row>
    <row r="639" spans="1:10" s="737" customFormat="1" ht="16.5" customHeight="1">
      <c r="A639" s="779" t="s">
        <v>1453</v>
      </c>
      <c r="B639" s="759"/>
      <c r="C639" s="731">
        <v>52</v>
      </c>
      <c r="D639" s="731">
        <v>52</v>
      </c>
      <c r="E639" s="761"/>
      <c r="F639" s="733" t="s">
        <v>783</v>
      </c>
      <c r="G639" s="734"/>
      <c r="H639" s="735"/>
      <c r="I639" s="735"/>
      <c r="J639" s="735"/>
    </row>
    <row r="640" spans="1:10" s="737" customFormat="1" ht="16.5" customHeight="1">
      <c r="A640" s="779" t="s">
        <v>1454</v>
      </c>
      <c r="B640" s="759"/>
      <c r="C640" s="731">
        <v>52</v>
      </c>
      <c r="D640" s="731">
        <v>52</v>
      </c>
      <c r="E640" s="761"/>
      <c r="F640" s="733" t="s">
        <v>783</v>
      </c>
      <c r="G640" s="734"/>
      <c r="H640" s="735"/>
      <c r="I640" s="735"/>
      <c r="J640" s="735"/>
    </row>
    <row r="641" spans="1:10" s="737" customFormat="1" ht="16.5" customHeight="1">
      <c r="A641" s="779" t="s">
        <v>1455</v>
      </c>
      <c r="B641" s="759"/>
      <c r="C641" s="731">
        <v>52</v>
      </c>
      <c r="D641" s="731">
        <v>52</v>
      </c>
      <c r="E641" s="761"/>
      <c r="F641" s="733" t="s">
        <v>783</v>
      </c>
      <c r="G641" s="734"/>
      <c r="H641" s="735"/>
      <c r="I641" s="735"/>
      <c r="J641" s="735"/>
    </row>
    <row r="642" spans="1:10" s="737" customFormat="1" ht="16.5" customHeight="1">
      <c r="A642" s="779" t="s">
        <v>1456</v>
      </c>
      <c r="B642" s="759"/>
      <c r="C642" s="731">
        <v>52</v>
      </c>
      <c r="D642" s="731">
        <v>52</v>
      </c>
      <c r="E642" s="761"/>
      <c r="F642" s="733" t="s">
        <v>783</v>
      </c>
      <c r="G642" s="734"/>
      <c r="H642" s="735"/>
      <c r="I642" s="735"/>
      <c r="J642" s="735"/>
    </row>
    <row r="643" spans="1:10" s="737" customFormat="1" ht="16.5" customHeight="1">
      <c r="A643" s="779" t="s">
        <v>1457</v>
      </c>
      <c r="B643" s="759"/>
      <c r="C643" s="731">
        <v>52</v>
      </c>
      <c r="D643" s="731">
        <v>52</v>
      </c>
      <c r="E643" s="761"/>
      <c r="F643" s="733" t="s">
        <v>783</v>
      </c>
      <c r="G643" s="734"/>
      <c r="H643" s="735"/>
      <c r="I643" s="735"/>
      <c r="J643" s="735"/>
    </row>
    <row r="644" spans="1:10" s="737" customFormat="1" ht="16.5" customHeight="1">
      <c r="A644" s="779" t="s">
        <v>1458</v>
      </c>
      <c r="B644" s="759"/>
      <c r="C644" s="731">
        <v>52</v>
      </c>
      <c r="D644" s="731">
        <v>52</v>
      </c>
      <c r="E644" s="761"/>
      <c r="F644" s="733" t="s">
        <v>783</v>
      </c>
      <c r="G644" s="734"/>
      <c r="H644" s="735"/>
      <c r="I644" s="735"/>
      <c r="J644" s="735"/>
    </row>
    <row r="645" spans="1:10" s="737" customFormat="1" ht="16.5" customHeight="1">
      <c r="A645" s="779" t="s">
        <v>1459</v>
      </c>
      <c r="B645" s="759"/>
      <c r="C645" s="731">
        <v>52</v>
      </c>
      <c r="D645" s="731">
        <v>52</v>
      </c>
      <c r="E645" s="761"/>
      <c r="F645" s="733" t="s">
        <v>783</v>
      </c>
      <c r="G645" s="734"/>
      <c r="H645" s="735"/>
      <c r="I645" s="735"/>
      <c r="J645" s="735"/>
    </row>
    <row r="646" spans="1:10" s="737" customFormat="1" ht="16.5" customHeight="1">
      <c r="A646" s="779" t="s">
        <v>1460</v>
      </c>
      <c r="B646" s="759"/>
      <c r="C646" s="731">
        <v>52</v>
      </c>
      <c r="D646" s="731">
        <v>52</v>
      </c>
      <c r="E646" s="761"/>
      <c r="F646" s="733" t="s">
        <v>783</v>
      </c>
      <c r="G646" s="734"/>
      <c r="H646" s="735"/>
      <c r="I646" s="735"/>
      <c r="J646" s="735"/>
    </row>
    <row r="647" spans="1:10" s="737" customFormat="1" ht="16.5" customHeight="1">
      <c r="A647" s="779" t="s">
        <v>1461</v>
      </c>
      <c r="B647" s="759"/>
      <c r="C647" s="731">
        <v>52</v>
      </c>
      <c r="D647" s="731">
        <v>52</v>
      </c>
      <c r="E647" s="761"/>
      <c r="F647" s="733" t="s">
        <v>783</v>
      </c>
      <c r="G647" s="734"/>
      <c r="H647" s="735"/>
      <c r="I647" s="735"/>
      <c r="J647" s="735"/>
    </row>
    <row r="648" spans="1:10" s="737" customFormat="1" ht="16.5" customHeight="1">
      <c r="A648" s="779" t="s">
        <v>1462</v>
      </c>
      <c r="B648" s="759"/>
      <c r="C648" s="731">
        <v>52</v>
      </c>
      <c r="D648" s="731">
        <v>52</v>
      </c>
      <c r="E648" s="761"/>
      <c r="F648" s="733" t="s">
        <v>783</v>
      </c>
      <c r="G648" s="734"/>
      <c r="H648" s="735"/>
      <c r="I648" s="735"/>
      <c r="J648" s="735"/>
    </row>
    <row r="649" spans="1:10" s="737" customFormat="1" ht="16.5" customHeight="1">
      <c r="A649" s="779" t="s">
        <v>1463</v>
      </c>
      <c r="B649" s="759"/>
      <c r="C649" s="731">
        <v>52</v>
      </c>
      <c r="D649" s="731">
        <v>52</v>
      </c>
      <c r="E649" s="761"/>
      <c r="F649" s="733" t="s">
        <v>783</v>
      </c>
      <c r="G649" s="734"/>
      <c r="H649" s="735"/>
      <c r="I649" s="735"/>
      <c r="J649" s="735"/>
    </row>
    <row r="650" spans="1:10" s="737" customFormat="1" ht="16.5" customHeight="1">
      <c r="A650" s="779" t="s">
        <v>1464</v>
      </c>
      <c r="B650" s="759"/>
      <c r="C650" s="731">
        <v>52</v>
      </c>
      <c r="D650" s="731">
        <v>52</v>
      </c>
      <c r="E650" s="761"/>
      <c r="F650" s="733" t="s">
        <v>783</v>
      </c>
      <c r="G650" s="734"/>
      <c r="H650" s="735"/>
      <c r="I650" s="735"/>
      <c r="J650" s="735"/>
    </row>
    <row r="651" spans="1:10" s="737" customFormat="1" ht="16.5" customHeight="1">
      <c r="A651" s="779" t="s">
        <v>1465</v>
      </c>
      <c r="B651" s="759"/>
      <c r="C651" s="731">
        <v>52</v>
      </c>
      <c r="D651" s="731">
        <v>52</v>
      </c>
      <c r="E651" s="761"/>
      <c r="F651" s="733" t="s">
        <v>783</v>
      </c>
      <c r="G651" s="734"/>
      <c r="H651" s="735"/>
      <c r="I651" s="735"/>
      <c r="J651" s="735"/>
    </row>
    <row r="652" spans="1:10" s="737" customFormat="1" ht="16.5" customHeight="1">
      <c r="A652" s="779" t="s">
        <v>1466</v>
      </c>
      <c r="B652" s="759"/>
      <c r="C652" s="731">
        <v>52</v>
      </c>
      <c r="D652" s="731">
        <v>52</v>
      </c>
      <c r="E652" s="761"/>
      <c r="F652" s="733" t="s">
        <v>783</v>
      </c>
      <c r="G652" s="734"/>
      <c r="H652" s="735"/>
      <c r="I652" s="735"/>
      <c r="J652" s="735"/>
    </row>
    <row r="653" spans="1:10" s="737" customFormat="1" ht="16.5" customHeight="1">
      <c r="A653" s="779" t="s">
        <v>1467</v>
      </c>
      <c r="B653" s="759"/>
      <c r="C653" s="731">
        <v>52</v>
      </c>
      <c r="D653" s="731">
        <v>52</v>
      </c>
      <c r="E653" s="761"/>
      <c r="F653" s="733" t="s">
        <v>783</v>
      </c>
      <c r="G653" s="734"/>
      <c r="H653" s="735"/>
      <c r="I653" s="735"/>
      <c r="J653" s="735"/>
    </row>
    <row r="654" spans="1:10" s="737" customFormat="1" ht="16.5" customHeight="1">
      <c r="A654" s="779" t="s">
        <v>1468</v>
      </c>
      <c r="B654" s="759"/>
      <c r="C654" s="731">
        <v>52</v>
      </c>
      <c r="D654" s="731">
        <v>52</v>
      </c>
      <c r="E654" s="761"/>
      <c r="F654" s="733" t="s">
        <v>783</v>
      </c>
      <c r="G654" s="734"/>
      <c r="H654" s="735"/>
      <c r="I654" s="735"/>
      <c r="J654" s="735"/>
    </row>
    <row r="655" spans="1:10" s="737" customFormat="1" ht="16.5" customHeight="1">
      <c r="A655" s="779" t="s">
        <v>1469</v>
      </c>
      <c r="B655" s="759"/>
      <c r="C655" s="731">
        <v>52</v>
      </c>
      <c r="D655" s="731">
        <v>52</v>
      </c>
      <c r="E655" s="761"/>
      <c r="F655" s="733" t="s">
        <v>783</v>
      </c>
      <c r="G655" s="734"/>
      <c r="H655" s="735"/>
      <c r="I655" s="735"/>
      <c r="J655" s="735"/>
    </row>
    <row r="656" spans="1:10" s="737" customFormat="1" ht="16.5" customHeight="1">
      <c r="A656" s="779" t="s">
        <v>1470</v>
      </c>
      <c r="B656" s="759"/>
      <c r="C656" s="731">
        <v>52</v>
      </c>
      <c r="D656" s="731">
        <v>52</v>
      </c>
      <c r="E656" s="761"/>
      <c r="F656" s="733" t="s">
        <v>783</v>
      </c>
      <c r="G656" s="734"/>
      <c r="H656" s="735"/>
      <c r="I656" s="735"/>
      <c r="J656" s="735"/>
    </row>
    <row r="657" spans="1:10" s="737" customFormat="1" ht="16.5" customHeight="1">
      <c r="A657" s="779" t="s">
        <v>1471</v>
      </c>
      <c r="B657" s="759"/>
      <c r="C657" s="731">
        <v>52</v>
      </c>
      <c r="D657" s="731">
        <v>52</v>
      </c>
      <c r="E657" s="761"/>
      <c r="F657" s="733" t="s">
        <v>783</v>
      </c>
      <c r="G657" s="734"/>
      <c r="H657" s="735"/>
      <c r="I657" s="735"/>
      <c r="J657" s="735"/>
    </row>
    <row r="658" spans="1:10" s="737" customFormat="1" ht="16.5" customHeight="1">
      <c r="A658" s="779" t="s">
        <v>1472</v>
      </c>
      <c r="B658" s="759"/>
      <c r="C658" s="731">
        <v>52</v>
      </c>
      <c r="D658" s="731">
        <v>52</v>
      </c>
      <c r="E658" s="761"/>
      <c r="F658" s="733" t="s">
        <v>783</v>
      </c>
      <c r="G658" s="734"/>
      <c r="H658" s="735"/>
      <c r="I658" s="735"/>
      <c r="J658" s="735"/>
    </row>
    <row r="659" spans="1:10" s="737" customFormat="1" ht="16.5" customHeight="1">
      <c r="A659" s="779" t="s">
        <v>1473</v>
      </c>
      <c r="B659" s="759"/>
      <c r="C659" s="731">
        <v>52</v>
      </c>
      <c r="D659" s="731">
        <v>52</v>
      </c>
      <c r="E659" s="761"/>
      <c r="F659" s="733" t="s">
        <v>783</v>
      </c>
      <c r="G659" s="734"/>
      <c r="H659" s="735"/>
      <c r="I659" s="735"/>
      <c r="J659" s="735"/>
    </row>
    <row r="660" spans="1:10" s="737" customFormat="1" ht="16.5" customHeight="1">
      <c r="A660" s="779" t="s">
        <v>1474</v>
      </c>
      <c r="B660" s="759"/>
      <c r="C660" s="731">
        <v>52</v>
      </c>
      <c r="D660" s="731">
        <v>52</v>
      </c>
      <c r="E660" s="761"/>
      <c r="F660" s="733" t="s">
        <v>783</v>
      </c>
      <c r="G660" s="734"/>
      <c r="H660" s="735"/>
      <c r="I660" s="735"/>
      <c r="J660" s="735"/>
    </row>
    <row r="661" spans="1:10" s="737" customFormat="1" ht="16.5" customHeight="1">
      <c r="A661" s="779" t="s">
        <v>1475</v>
      </c>
      <c r="B661" s="759"/>
      <c r="C661" s="731">
        <v>52</v>
      </c>
      <c r="D661" s="731">
        <v>52</v>
      </c>
      <c r="E661" s="761"/>
      <c r="F661" s="733" t="s">
        <v>783</v>
      </c>
      <c r="G661" s="734"/>
      <c r="H661" s="735"/>
      <c r="I661" s="735"/>
      <c r="J661" s="735"/>
    </row>
    <row r="662" spans="1:10" s="737" customFormat="1" ht="16.5" customHeight="1">
      <c r="A662" s="779" t="s">
        <v>1476</v>
      </c>
      <c r="B662" s="759"/>
      <c r="C662" s="731">
        <v>52</v>
      </c>
      <c r="D662" s="731">
        <v>52</v>
      </c>
      <c r="E662" s="761"/>
      <c r="F662" s="733" t="s">
        <v>783</v>
      </c>
      <c r="G662" s="734"/>
      <c r="H662" s="735"/>
      <c r="I662" s="735"/>
      <c r="J662" s="735"/>
    </row>
    <row r="663" spans="1:10" s="737" customFormat="1" ht="16.5" customHeight="1">
      <c r="A663" s="779" t="s">
        <v>1477</v>
      </c>
      <c r="B663" s="759"/>
      <c r="C663" s="731">
        <v>52</v>
      </c>
      <c r="D663" s="731">
        <v>52</v>
      </c>
      <c r="E663" s="761"/>
      <c r="F663" s="733" t="s">
        <v>783</v>
      </c>
      <c r="G663" s="734"/>
      <c r="H663" s="735"/>
      <c r="I663" s="735"/>
      <c r="J663" s="735"/>
    </row>
    <row r="664" spans="1:10" s="737" customFormat="1" ht="16.5" customHeight="1">
      <c r="A664" s="779" t="s">
        <v>1477</v>
      </c>
      <c r="B664" s="759"/>
      <c r="C664" s="731">
        <v>52</v>
      </c>
      <c r="D664" s="731">
        <v>52</v>
      </c>
      <c r="E664" s="761"/>
      <c r="F664" s="733" t="s">
        <v>783</v>
      </c>
      <c r="G664" s="734"/>
      <c r="H664" s="735"/>
      <c r="I664" s="735"/>
      <c r="J664" s="735"/>
    </row>
    <row r="665" spans="1:10" s="737" customFormat="1" ht="16.5" customHeight="1">
      <c r="A665" s="779" t="s">
        <v>1478</v>
      </c>
      <c r="B665" s="759"/>
      <c r="C665" s="731">
        <v>52</v>
      </c>
      <c r="D665" s="731">
        <v>52</v>
      </c>
      <c r="E665" s="761"/>
      <c r="F665" s="733" t="s">
        <v>783</v>
      </c>
      <c r="G665" s="734"/>
      <c r="H665" s="735"/>
      <c r="I665" s="735"/>
      <c r="J665" s="735"/>
    </row>
    <row r="666" spans="1:10" s="737" customFormat="1" ht="16.5" customHeight="1">
      <c r="A666" s="779" t="s">
        <v>1479</v>
      </c>
      <c r="B666" s="759"/>
      <c r="C666" s="731">
        <v>52</v>
      </c>
      <c r="D666" s="731">
        <v>52</v>
      </c>
      <c r="E666" s="761"/>
      <c r="F666" s="733" t="s">
        <v>783</v>
      </c>
      <c r="G666" s="734"/>
      <c r="H666" s="735"/>
      <c r="I666" s="735"/>
      <c r="J666" s="735"/>
    </row>
    <row r="667" spans="1:10" s="737" customFormat="1" ht="16.5" customHeight="1">
      <c r="A667" s="779" t="s">
        <v>1480</v>
      </c>
      <c r="B667" s="759"/>
      <c r="C667" s="731">
        <v>52</v>
      </c>
      <c r="D667" s="731">
        <v>52</v>
      </c>
      <c r="E667" s="761"/>
      <c r="F667" s="733" t="s">
        <v>783</v>
      </c>
      <c r="G667" s="734"/>
      <c r="H667" s="735"/>
      <c r="I667" s="735"/>
      <c r="J667" s="735"/>
    </row>
    <row r="668" spans="1:10" s="737" customFormat="1" ht="16.5" customHeight="1">
      <c r="A668" s="779" t="s">
        <v>1481</v>
      </c>
      <c r="B668" s="759"/>
      <c r="C668" s="731">
        <v>52</v>
      </c>
      <c r="D668" s="731">
        <v>52</v>
      </c>
      <c r="E668" s="761"/>
      <c r="F668" s="733" t="s">
        <v>783</v>
      </c>
      <c r="G668" s="734"/>
      <c r="H668" s="735"/>
      <c r="I668" s="735"/>
      <c r="J668" s="735"/>
    </row>
    <row r="669" spans="1:10" s="737" customFormat="1" ht="16.5" customHeight="1">
      <c r="A669" s="779" t="s">
        <v>1482</v>
      </c>
      <c r="B669" s="759"/>
      <c r="C669" s="731">
        <v>52</v>
      </c>
      <c r="D669" s="731">
        <v>52</v>
      </c>
      <c r="E669" s="761"/>
      <c r="F669" s="733" t="s">
        <v>783</v>
      </c>
      <c r="G669" s="734"/>
      <c r="H669" s="735"/>
      <c r="I669" s="735"/>
      <c r="J669" s="735"/>
    </row>
    <row r="670" spans="1:10" s="737" customFormat="1" ht="16.5" customHeight="1">
      <c r="A670" s="779" t="s">
        <v>1483</v>
      </c>
      <c r="B670" s="759"/>
      <c r="C670" s="731">
        <v>52</v>
      </c>
      <c r="D670" s="731">
        <v>52</v>
      </c>
      <c r="E670" s="761"/>
      <c r="F670" s="733" t="s">
        <v>783</v>
      </c>
      <c r="G670" s="734"/>
      <c r="H670" s="735"/>
      <c r="I670" s="735"/>
      <c r="J670" s="735"/>
    </row>
    <row r="671" spans="1:10" s="737" customFormat="1" ht="16.5" customHeight="1">
      <c r="A671" s="779" t="s">
        <v>1484</v>
      </c>
      <c r="B671" s="759"/>
      <c r="C671" s="731">
        <v>52</v>
      </c>
      <c r="D671" s="731">
        <v>52</v>
      </c>
      <c r="E671" s="761"/>
      <c r="F671" s="733" t="s">
        <v>783</v>
      </c>
      <c r="G671" s="734"/>
      <c r="H671" s="735"/>
      <c r="I671" s="735"/>
      <c r="J671" s="735"/>
    </row>
    <row r="672" spans="1:10" s="737" customFormat="1" ht="16.5" customHeight="1">
      <c r="A672" s="779" t="s">
        <v>1485</v>
      </c>
      <c r="B672" s="759"/>
      <c r="C672" s="731">
        <v>52</v>
      </c>
      <c r="D672" s="731">
        <v>52</v>
      </c>
      <c r="E672" s="761"/>
      <c r="F672" s="733" t="s">
        <v>783</v>
      </c>
      <c r="G672" s="734"/>
      <c r="H672" s="735"/>
      <c r="I672" s="735"/>
      <c r="J672" s="735"/>
    </row>
    <row r="673" spans="1:10" s="737" customFormat="1" ht="16.5" customHeight="1">
      <c r="A673" s="779" t="s">
        <v>1486</v>
      </c>
      <c r="B673" s="759"/>
      <c r="C673" s="731">
        <v>52</v>
      </c>
      <c r="D673" s="731">
        <v>52</v>
      </c>
      <c r="E673" s="761"/>
      <c r="F673" s="733" t="s">
        <v>783</v>
      </c>
      <c r="G673" s="734"/>
      <c r="H673" s="735"/>
      <c r="I673" s="735"/>
      <c r="J673" s="735"/>
    </row>
    <row r="674" spans="1:10" s="737" customFormat="1" ht="16.5" customHeight="1">
      <c r="A674" s="779" t="s">
        <v>1487</v>
      </c>
      <c r="B674" s="759"/>
      <c r="C674" s="731">
        <v>52</v>
      </c>
      <c r="D674" s="731">
        <v>52</v>
      </c>
      <c r="E674" s="761"/>
      <c r="F674" s="733" t="s">
        <v>783</v>
      </c>
      <c r="G674" s="734"/>
      <c r="H674" s="735"/>
      <c r="I674" s="735"/>
      <c r="J674" s="735"/>
    </row>
    <row r="675" spans="1:10" s="737" customFormat="1" ht="16.5" customHeight="1">
      <c r="A675" s="779" t="s">
        <v>1488</v>
      </c>
      <c r="B675" s="759"/>
      <c r="C675" s="731">
        <v>52</v>
      </c>
      <c r="D675" s="731">
        <v>52</v>
      </c>
      <c r="E675" s="761"/>
      <c r="F675" s="733" t="s">
        <v>783</v>
      </c>
      <c r="G675" s="734"/>
      <c r="H675" s="735"/>
      <c r="I675" s="735"/>
      <c r="J675" s="735"/>
    </row>
    <row r="676" spans="1:10" s="737" customFormat="1" ht="16.5" customHeight="1">
      <c r="A676" s="779" t="s">
        <v>1489</v>
      </c>
      <c r="B676" s="759"/>
      <c r="C676" s="731">
        <v>52</v>
      </c>
      <c r="D676" s="731">
        <v>52</v>
      </c>
      <c r="E676" s="761"/>
      <c r="F676" s="733" t="s">
        <v>783</v>
      </c>
      <c r="G676" s="734"/>
      <c r="H676" s="735"/>
      <c r="I676" s="735"/>
      <c r="J676" s="735"/>
    </row>
    <row r="677" spans="1:10" s="737" customFormat="1" ht="16.5" customHeight="1">
      <c r="A677" s="779" t="s">
        <v>1490</v>
      </c>
      <c r="B677" s="759"/>
      <c r="C677" s="731">
        <v>52</v>
      </c>
      <c r="D677" s="731">
        <v>52</v>
      </c>
      <c r="E677" s="761"/>
      <c r="F677" s="733" t="s">
        <v>783</v>
      </c>
      <c r="G677" s="734"/>
      <c r="H677" s="735"/>
      <c r="I677" s="735"/>
      <c r="J677" s="735"/>
    </row>
    <row r="678" spans="1:10" s="737" customFormat="1" ht="16.5" customHeight="1">
      <c r="A678" s="779" t="s">
        <v>1491</v>
      </c>
      <c r="B678" s="759"/>
      <c r="C678" s="731">
        <v>52</v>
      </c>
      <c r="D678" s="731">
        <v>52</v>
      </c>
      <c r="E678" s="761"/>
      <c r="F678" s="733" t="s">
        <v>783</v>
      </c>
      <c r="G678" s="734"/>
      <c r="H678" s="735"/>
      <c r="I678" s="735"/>
      <c r="J678" s="735"/>
    </row>
    <row r="679" spans="1:10" s="737" customFormat="1" ht="16.5" customHeight="1">
      <c r="A679" s="779" t="s">
        <v>1491</v>
      </c>
      <c r="B679" s="759"/>
      <c r="C679" s="731">
        <v>52</v>
      </c>
      <c r="D679" s="731">
        <v>52</v>
      </c>
      <c r="E679" s="761"/>
      <c r="F679" s="733" t="s">
        <v>783</v>
      </c>
      <c r="G679" s="734"/>
      <c r="H679" s="735"/>
      <c r="I679" s="735"/>
      <c r="J679" s="735"/>
    </row>
    <row r="680" spans="1:10" s="737" customFormat="1" ht="16.5" customHeight="1">
      <c r="A680" s="779" t="s">
        <v>1492</v>
      </c>
      <c r="B680" s="759"/>
      <c r="C680" s="731">
        <v>52</v>
      </c>
      <c r="D680" s="731">
        <v>52</v>
      </c>
      <c r="E680" s="761"/>
      <c r="F680" s="733" t="s">
        <v>783</v>
      </c>
      <c r="G680" s="734"/>
      <c r="H680" s="735"/>
      <c r="I680" s="735"/>
      <c r="J680" s="735"/>
    </row>
    <row r="681" spans="1:10" s="737" customFormat="1" ht="16.5" customHeight="1">
      <c r="A681" s="779" t="s">
        <v>1493</v>
      </c>
      <c r="B681" s="759"/>
      <c r="C681" s="731">
        <v>52</v>
      </c>
      <c r="D681" s="731">
        <v>52</v>
      </c>
      <c r="E681" s="761"/>
      <c r="F681" s="733" t="s">
        <v>783</v>
      </c>
      <c r="G681" s="734"/>
      <c r="H681" s="735"/>
      <c r="I681" s="735"/>
      <c r="J681" s="735"/>
    </row>
    <row r="682" spans="1:10" s="737" customFormat="1" ht="16.5" customHeight="1">
      <c r="A682" s="779" t="s">
        <v>1494</v>
      </c>
      <c r="B682" s="759"/>
      <c r="C682" s="731">
        <v>52</v>
      </c>
      <c r="D682" s="731">
        <v>52</v>
      </c>
      <c r="E682" s="761"/>
      <c r="F682" s="733" t="s">
        <v>783</v>
      </c>
      <c r="G682" s="734"/>
      <c r="H682" s="735"/>
      <c r="I682" s="735"/>
      <c r="J682" s="735"/>
    </row>
    <row r="683" spans="1:10" s="737" customFormat="1" ht="16.5" customHeight="1">
      <c r="A683" s="779" t="s">
        <v>1495</v>
      </c>
      <c r="B683" s="759"/>
      <c r="C683" s="731">
        <v>52</v>
      </c>
      <c r="D683" s="731">
        <v>52</v>
      </c>
      <c r="E683" s="761"/>
      <c r="F683" s="733" t="s">
        <v>783</v>
      </c>
      <c r="G683" s="734"/>
      <c r="H683" s="735"/>
      <c r="I683" s="735"/>
      <c r="J683" s="735"/>
    </row>
    <row r="684" spans="1:10" s="737" customFormat="1" ht="16.5" customHeight="1">
      <c r="A684" s="779" t="s">
        <v>1496</v>
      </c>
      <c r="B684" s="759"/>
      <c r="C684" s="731">
        <v>52</v>
      </c>
      <c r="D684" s="731">
        <v>52</v>
      </c>
      <c r="E684" s="761"/>
      <c r="F684" s="733" t="s">
        <v>783</v>
      </c>
      <c r="G684" s="734"/>
      <c r="H684" s="735"/>
      <c r="I684" s="735"/>
      <c r="J684" s="735"/>
    </row>
    <row r="685" spans="1:10" s="737" customFormat="1" ht="16.5" customHeight="1">
      <c r="A685" s="779" t="s">
        <v>1497</v>
      </c>
      <c r="B685" s="759"/>
      <c r="C685" s="731">
        <v>52</v>
      </c>
      <c r="D685" s="731">
        <v>52</v>
      </c>
      <c r="E685" s="761"/>
      <c r="F685" s="733" t="s">
        <v>783</v>
      </c>
      <c r="G685" s="734"/>
      <c r="H685" s="735"/>
      <c r="I685" s="735"/>
      <c r="J685" s="735"/>
    </row>
    <row r="686" spans="1:10" s="737" customFormat="1" ht="16.5" customHeight="1">
      <c r="A686" s="779" t="s">
        <v>1498</v>
      </c>
      <c r="B686" s="759"/>
      <c r="C686" s="731">
        <v>52</v>
      </c>
      <c r="D686" s="731">
        <v>52</v>
      </c>
      <c r="E686" s="761"/>
      <c r="F686" s="733" t="s">
        <v>783</v>
      </c>
      <c r="G686" s="734"/>
      <c r="H686" s="735"/>
      <c r="I686" s="735"/>
      <c r="J686" s="735"/>
    </row>
    <row r="687" spans="1:10" s="737" customFormat="1" ht="16.5" customHeight="1">
      <c r="A687" s="779" t="s">
        <v>1499</v>
      </c>
      <c r="B687" s="759"/>
      <c r="C687" s="731">
        <v>52</v>
      </c>
      <c r="D687" s="731">
        <v>52</v>
      </c>
      <c r="E687" s="761"/>
      <c r="F687" s="733" t="s">
        <v>783</v>
      </c>
      <c r="G687" s="734"/>
      <c r="H687" s="735"/>
      <c r="I687" s="735"/>
      <c r="J687" s="735"/>
    </row>
    <row r="688" spans="1:10" s="737" customFormat="1" ht="16.5" customHeight="1">
      <c r="A688" s="779" t="s">
        <v>1500</v>
      </c>
      <c r="B688" s="759"/>
      <c r="C688" s="731">
        <v>52</v>
      </c>
      <c r="D688" s="731">
        <v>52</v>
      </c>
      <c r="E688" s="761"/>
      <c r="F688" s="733" t="s">
        <v>783</v>
      </c>
      <c r="G688" s="734"/>
      <c r="H688" s="735"/>
      <c r="I688" s="735"/>
      <c r="J688" s="735"/>
    </row>
    <row r="689" spans="1:10" s="737" customFormat="1" ht="16.5" customHeight="1">
      <c r="A689" s="779" t="s">
        <v>1501</v>
      </c>
      <c r="B689" s="759"/>
      <c r="C689" s="731">
        <v>52</v>
      </c>
      <c r="D689" s="731">
        <v>52</v>
      </c>
      <c r="E689" s="761"/>
      <c r="F689" s="733" t="s">
        <v>783</v>
      </c>
      <c r="G689" s="734"/>
      <c r="H689" s="735"/>
      <c r="I689" s="735"/>
      <c r="J689" s="735"/>
    </row>
    <row r="690" spans="1:10" s="737" customFormat="1" ht="16.5" customHeight="1">
      <c r="A690" s="779" t="s">
        <v>1502</v>
      </c>
      <c r="B690" s="759"/>
      <c r="C690" s="731">
        <v>52</v>
      </c>
      <c r="D690" s="731">
        <v>52</v>
      </c>
      <c r="E690" s="761"/>
      <c r="F690" s="733" t="s">
        <v>783</v>
      </c>
      <c r="G690" s="734"/>
      <c r="H690" s="735"/>
      <c r="I690" s="735"/>
      <c r="J690" s="735"/>
    </row>
    <row r="691" spans="1:10" s="737" customFormat="1" ht="16.5" customHeight="1">
      <c r="A691" s="779" t="s">
        <v>1503</v>
      </c>
      <c r="B691" s="759"/>
      <c r="C691" s="731">
        <v>52</v>
      </c>
      <c r="D691" s="731">
        <v>52</v>
      </c>
      <c r="E691" s="761"/>
      <c r="F691" s="733" t="s">
        <v>783</v>
      </c>
      <c r="G691" s="734"/>
      <c r="H691" s="735"/>
      <c r="I691" s="735"/>
      <c r="J691" s="735"/>
    </row>
    <row r="692" spans="1:10" s="737" customFormat="1" ht="16.5" customHeight="1">
      <c r="A692" s="779" t="s">
        <v>1504</v>
      </c>
      <c r="B692" s="759"/>
      <c r="C692" s="731">
        <v>52</v>
      </c>
      <c r="D692" s="731">
        <v>52</v>
      </c>
      <c r="E692" s="761"/>
      <c r="F692" s="733" t="s">
        <v>783</v>
      </c>
      <c r="G692" s="734"/>
      <c r="H692" s="735"/>
      <c r="I692" s="735"/>
      <c r="J692" s="735"/>
    </row>
    <row r="693" spans="1:10" s="737" customFormat="1" ht="16.5" customHeight="1">
      <c r="A693" s="779" t="s">
        <v>1505</v>
      </c>
      <c r="B693" s="759"/>
      <c r="C693" s="731">
        <v>52</v>
      </c>
      <c r="D693" s="731">
        <v>52</v>
      </c>
      <c r="E693" s="761"/>
      <c r="F693" s="733" t="s">
        <v>783</v>
      </c>
      <c r="G693" s="734"/>
      <c r="H693" s="735"/>
      <c r="I693" s="735"/>
      <c r="J693" s="735"/>
    </row>
    <row r="694" spans="1:10" s="737" customFormat="1" ht="16.5" customHeight="1">
      <c r="A694" s="779" t="s">
        <v>1506</v>
      </c>
      <c r="B694" s="759"/>
      <c r="C694" s="731">
        <v>52</v>
      </c>
      <c r="D694" s="731">
        <v>52</v>
      </c>
      <c r="E694" s="761"/>
      <c r="F694" s="733" t="s">
        <v>783</v>
      </c>
      <c r="G694" s="734"/>
      <c r="H694" s="735"/>
      <c r="I694" s="735"/>
      <c r="J694" s="735"/>
    </row>
    <row r="695" spans="1:10" s="737" customFormat="1" ht="16.5" customHeight="1">
      <c r="A695" s="779" t="s">
        <v>1506</v>
      </c>
      <c r="B695" s="759"/>
      <c r="C695" s="731">
        <v>52</v>
      </c>
      <c r="D695" s="731">
        <v>52</v>
      </c>
      <c r="E695" s="761"/>
      <c r="F695" s="733" t="s">
        <v>783</v>
      </c>
      <c r="G695" s="734"/>
      <c r="H695" s="735"/>
      <c r="I695" s="735"/>
      <c r="J695" s="735"/>
    </row>
    <row r="696" spans="1:10" s="737" customFormat="1" ht="16.5" customHeight="1">
      <c r="A696" s="779" t="s">
        <v>1507</v>
      </c>
      <c r="B696" s="759"/>
      <c r="C696" s="731">
        <v>52</v>
      </c>
      <c r="D696" s="731">
        <v>52</v>
      </c>
      <c r="E696" s="761"/>
      <c r="F696" s="733" t="s">
        <v>783</v>
      </c>
      <c r="G696" s="734"/>
      <c r="H696" s="735"/>
      <c r="I696" s="735"/>
      <c r="J696" s="735"/>
    </row>
    <row r="697" spans="1:10" s="737" customFormat="1" ht="16.5" customHeight="1">
      <c r="A697" s="779" t="s">
        <v>1507</v>
      </c>
      <c r="B697" s="759"/>
      <c r="C697" s="731">
        <v>52</v>
      </c>
      <c r="D697" s="731">
        <v>52</v>
      </c>
      <c r="E697" s="761"/>
      <c r="F697" s="733" t="s">
        <v>783</v>
      </c>
      <c r="G697" s="734"/>
      <c r="H697" s="735"/>
      <c r="I697" s="735"/>
      <c r="J697" s="735"/>
    </row>
    <row r="698" spans="1:10" s="737" customFormat="1" ht="16.5" customHeight="1">
      <c r="A698" s="779" t="s">
        <v>1508</v>
      </c>
      <c r="B698" s="759"/>
      <c r="C698" s="731">
        <v>52</v>
      </c>
      <c r="D698" s="731">
        <v>52</v>
      </c>
      <c r="E698" s="761"/>
      <c r="F698" s="733" t="s">
        <v>783</v>
      </c>
      <c r="G698" s="734"/>
      <c r="H698" s="735"/>
      <c r="I698" s="735"/>
      <c r="J698" s="735"/>
    </row>
    <row r="699" spans="1:10" s="737" customFormat="1" ht="16.5" customHeight="1">
      <c r="A699" s="779" t="s">
        <v>1509</v>
      </c>
      <c r="B699" s="759"/>
      <c r="C699" s="731">
        <v>52</v>
      </c>
      <c r="D699" s="731">
        <v>52</v>
      </c>
      <c r="E699" s="761"/>
      <c r="F699" s="733" t="s">
        <v>783</v>
      </c>
      <c r="G699" s="734"/>
      <c r="H699" s="735"/>
      <c r="I699" s="735"/>
      <c r="J699" s="735"/>
    </row>
    <row r="700" spans="1:10" s="737" customFormat="1" ht="16.5" customHeight="1">
      <c r="A700" s="779" t="s">
        <v>1510</v>
      </c>
      <c r="B700" s="759"/>
      <c r="C700" s="731">
        <v>52</v>
      </c>
      <c r="D700" s="731">
        <v>52</v>
      </c>
      <c r="E700" s="761"/>
      <c r="F700" s="733" t="s">
        <v>783</v>
      </c>
      <c r="G700" s="734"/>
      <c r="H700" s="735"/>
      <c r="I700" s="735"/>
      <c r="J700" s="735"/>
    </row>
    <row r="701" spans="1:10" s="737" customFormat="1" ht="16.5" customHeight="1">
      <c r="A701" s="779" t="s">
        <v>1511</v>
      </c>
      <c r="B701" s="759"/>
      <c r="C701" s="731">
        <v>52</v>
      </c>
      <c r="D701" s="731">
        <v>52</v>
      </c>
      <c r="E701" s="761"/>
      <c r="F701" s="733" t="s">
        <v>783</v>
      </c>
      <c r="G701" s="734"/>
      <c r="H701" s="735"/>
      <c r="I701" s="735"/>
      <c r="J701" s="735"/>
    </row>
    <row r="702" spans="1:10" s="737" customFormat="1" ht="16.5" customHeight="1">
      <c r="A702" s="779" t="s">
        <v>1512</v>
      </c>
      <c r="B702" s="759"/>
      <c r="C702" s="731">
        <v>52</v>
      </c>
      <c r="D702" s="731">
        <v>52</v>
      </c>
      <c r="E702" s="761"/>
      <c r="F702" s="733" t="s">
        <v>783</v>
      </c>
      <c r="G702" s="734"/>
      <c r="H702" s="735"/>
      <c r="I702" s="735"/>
      <c r="J702" s="735"/>
    </row>
    <row r="703" spans="1:10" s="737" customFormat="1" ht="16.5" customHeight="1">
      <c r="A703" s="779" t="s">
        <v>1513</v>
      </c>
      <c r="B703" s="759"/>
      <c r="C703" s="731">
        <v>52</v>
      </c>
      <c r="D703" s="731">
        <v>52</v>
      </c>
      <c r="E703" s="761"/>
      <c r="F703" s="733" t="s">
        <v>783</v>
      </c>
      <c r="G703" s="734"/>
      <c r="H703" s="735"/>
      <c r="I703" s="735"/>
      <c r="J703" s="735"/>
    </row>
    <row r="704" spans="1:10" s="737" customFormat="1" ht="16.5" customHeight="1">
      <c r="A704" s="779" t="s">
        <v>1514</v>
      </c>
      <c r="B704" s="759"/>
      <c r="C704" s="731">
        <v>52</v>
      </c>
      <c r="D704" s="731">
        <v>52</v>
      </c>
      <c r="E704" s="761"/>
      <c r="F704" s="733" t="s">
        <v>783</v>
      </c>
      <c r="G704" s="734"/>
      <c r="H704" s="735"/>
      <c r="I704" s="735"/>
      <c r="J704" s="735"/>
    </row>
    <row r="705" spans="1:10" s="737" customFormat="1" ht="16.5" customHeight="1">
      <c r="A705" s="779" t="s">
        <v>1515</v>
      </c>
      <c r="B705" s="759"/>
      <c r="C705" s="731">
        <v>52</v>
      </c>
      <c r="D705" s="731">
        <v>52</v>
      </c>
      <c r="E705" s="761"/>
      <c r="F705" s="733" t="s">
        <v>783</v>
      </c>
      <c r="G705" s="734"/>
      <c r="H705" s="735"/>
      <c r="I705" s="735"/>
      <c r="J705" s="735"/>
    </row>
    <row r="706" spans="1:10" s="737" customFormat="1" ht="16.5" customHeight="1">
      <c r="A706" s="779" t="s">
        <v>1516</v>
      </c>
      <c r="B706" s="759"/>
      <c r="C706" s="731">
        <v>52</v>
      </c>
      <c r="D706" s="731">
        <v>52</v>
      </c>
      <c r="E706" s="761"/>
      <c r="F706" s="733" t="s">
        <v>783</v>
      </c>
      <c r="G706" s="734"/>
      <c r="H706" s="735"/>
      <c r="I706" s="735"/>
      <c r="J706" s="735"/>
    </row>
    <row r="707" spans="1:10" s="737" customFormat="1" ht="16.5" customHeight="1">
      <c r="A707" s="779" t="s">
        <v>1517</v>
      </c>
      <c r="B707" s="759"/>
      <c r="C707" s="731">
        <v>52</v>
      </c>
      <c r="D707" s="731">
        <v>52</v>
      </c>
      <c r="E707" s="761"/>
      <c r="F707" s="733" t="s">
        <v>783</v>
      </c>
      <c r="G707" s="734"/>
      <c r="H707" s="735"/>
      <c r="I707" s="735"/>
      <c r="J707" s="735"/>
    </row>
    <row r="708" spans="1:10" s="737" customFormat="1" ht="16.5" customHeight="1">
      <c r="A708" s="779" t="s">
        <v>1518</v>
      </c>
      <c r="B708" s="759"/>
      <c r="C708" s="731">
        <v>52</v>
      </c>
      <c r="D708" s="731">
        <v>52</v>
      </c>
      <c r="E708" s="761"/>
      <c r="F708" s="733" t="s">
        <v>783</v>
      </c>
      <c r="G708" s="734"/>
      <c r="H708" s="735"/>
      <c r="I708" s="735"/>
      <c r="J708" s="735"/>
    </row>
    <row r="709" spans="1:10" s="737" customFormat="1" ht="16.5" customHeight="1">
      <c r="A709" s="779" t="s">
        <v>1519</v>
      </c>
      <c r="B709" s="759"/>
      <c r="C709" s="731">
        <v>52</v>
      </c>
      <c r="D709" s="731">
        <v>52</v>
      </c>
      <c r="E709" s="761"/>
      <c r="F709" s="733" t="s">
        <v>783</v>
      </c>
      <c r="G709" s="734"/>
      <c r="H709" s="735"/>
      <c r="I709" s="735"/>
      <c r="J709" s="735"/>
    </row>
    <row r="710" spans="1:10" s="737" customFormat="1" ht="16.5" customHeight="1">
      <c r="A710" s="779" t="s">
        <v>1520</v>
      </c>
      <c r="B710" s="759"/>
      <c r="C710" s="731">
        <v>52</v>
      </c>
      <c r="D710" s="731">
        <v>52</v>
      </c>
      <c r="E710" s="761"/>
      <c r="F710" s="733" t="s">
        <v>783</v>
      </c>
      <c r="G710" s="734"/>
      <c r="H710" s="735"/>
      <c r="I710" s="735"/>
      <c r="J710" s="735"/>
    </row>
    <row r="711" spans="1:10" s="737" customFormat="1" ht="16.5" customHeight="1">
      <c r="A711" s="779" t="s">
        <v>1521</v>
      </c>
      <c r="B711" s="759"/>
      <c r="C711" s="731">
        <v>52</v>
      </c>
      <c r="D711" s="731">
        <v>52</v>
      </c>
      <c r="E711" s="761"/>
      <c r="F711" s="733" t="s">
        <v>783</v>
      </c>
      <c r="G711" s="734"/>
      <c r="H711" s="735"/>
      <c r="I711" s="735"/>
      <c r="J711" s="735"/>
    </row>
    <row r="712" spans="1:10" s="737" customFormat="1" ht="16.5" customHeight="1">
      <c r="A712" s="779" t="s">
        <v>1522</v>
      </c>
      <c r="B712" s="759"/>
      <c r="C712" s="731">
        <v>52</v>
      </c>
      <c r="D712" s="731">
        <v>52</v>
      </c>
      <c r="E712" s="761"/>
      <c r="F712" s="733" t="s">
        <v>783</v>
      </c>
      <c r="G712" s="734"/>
      <c r="H712" s="735"/>
      <c r="I712" s="735"/>
      <c r="J712" s="735"/>
    </row>
    <row r="713" spans="1:10" s="737" customFormat="1" ht="16.5" customHeight="1">
      <c r="A713" s="779" t="s">
        <v>1523</v>
      </c>
      <c r="B713" s="759"/>
      <c r="C713" s="731">
        <v>52</v>
      </c>
      <c r="D713" s="731">
        <v>52</v>
      </c>
      <c r="E713" s="761"/>
      <c r="F713" s="733" t="s">
        <v>783</v>
      </c>
      <c r="G713" s="734"/>
      <c r="H713" s="735"/>
      <c r="I713" s="735"/>
      <c r="J713" s="735"/>
    </row>
    <row r="714" spans="1:10" s="737" customFormat="1" ht="16.5" customHeight="1">
      <c r="A714" s="779" t="s">
        <v>1524</v>
      </c>
      <c r="B714" s="759"/>
      <c r="C714" s="731">
        <v>52</v>
      </c>
      <c r="D714" s="731">
        <v>52</v>
      </c>
      <c r="E714" s="761"/>
      <c r="F714" s="733" t="s">
        <v>783</v>
      </c>
      <c r="G714" s="734"/>
      <c r="H714" s="735"/>
      <c r="I714" s="735"/>
      <c r="J714" s="735"/>
    </row>
    <row r="715" spans="1:10" s="737" customFormat="1" ht="16.5" customHeight="1">
      <c r="A715" s="779" t="s">
        <v>1525</v>
      </c>
      <c r="B715" s="759"/>
      <c r="C715" s="731">
        <v>52</v>
      </c>
      <c r="D715" s="731">
        <v>52</v>
      </c>
      <c r="E715" s="761"/>
      <c r="F715" s="733" t="s">
        <v>783</v>
      </c>
      <c r="G715" s="734"/>
      <c r="H715" s="735"/>
      <c r="I715" s="735"/>
      <c r="J715" s="735"/>
    </row>
    <row r="716" spans="1:10" s="737" customFormat="1" ht="16.5" customHeight="1">
      <c r="A716" s="779" t="s">
        <v>1526</v>
      </c>
      <c r="B716" s="759"/>
      <c r="C716" s="731">
        <v>52</v>
      </c>
      <c r="D716" s="731">
        <v>52</v>
      </c>
      <c r="E716" s="761"/>
      <c r="F716" s="733" t="s">
        <v>783</v>
      </c>
      <c r="G716" s="734"/>
      <c r="H716" s="735"/>
      <c r="I716" s="735"/>
      <c r="J716" s="735"/>
    </row>
    <row r="717" spans="1:10" s="737" customFormat="1" ht="16.5" customHeight="1">
      <c r="A717" s="779" t="s">
        <v>1527</v>
      </c>
      <c r="B717" s="759"/>
      <c r="C717" s="731">
        <v>52</v>
      </c>
      <c r="D717" s="731">
        <v>52</v>
      </c>
      <c r="E717" s="761"/>
      <c r="F717" s="733" t="s">
        <v>783</v>
      </c>
      <c r="G717" s="734"/>
      <c r="H717" s="735"/>
      <c r="I717" s="735"/>
      <c r="J717" s="735"/>
    </row>
    <row r="718" spans="1:10" s="737" customFormat="1" ht="16.5" customHeight="1">
      <c r="A718" s="779" t="s">
        <v>1528</v>
      </c>
      <c r="B718" s="759"/>
      <c r="C718" s="731">
        <v>52</v>
      </c>
      <c r="D718" s="731">
        <v>52</v>
      </c>
      <c r="E718" s="761"/>
      <c r="F718" s="733" t="s">
        <v>783</v>
      </c>
      <c r="G718" s="734"/>
      <c r="H718" s="735"/>
      <c r="I718" s="735"/>
      <c r="J718" s="735"/>
    </row>
    <row r="719" spans="1:10" s="737" customFormat="1" ht="16.5" customHeight="1">
      <c r="A719" s="779" t="s">
        <v>1529</v>
      </c>
      <c r="B719" s="759"/>
      <c r="C719" s="731">
        <v>52</v>
      </c>
      <c r="D719" s="731">
        <v>52</v>
      </c>
      <c r="E719" s="761"/>
      <c r="F719" s="733" t="s">
        <v>783</v>
      </c>
      <c r="G719" s="734"/>
      <c r="H719" s="735"/>
      <c r="I719" s="735"/>
      <c r="J719" s="735"/>
    </row>
    <row r="720" spans="1:10" s="737" customFormat="1" ht="16.5" customHeight="1">
      <c r="A720" s="779" t="s">
        <v>1530</v>
      </c>
      <c r="B720" s="759"/>
      <c r="C720" s="731">
        <v>52</v>
      </c>
      <c r="D720" s="731">
        <v>52</v>
      </c>
      <c r="E720" s="761"/>
      <c r="F720" s="733" t="s">
        <v>783</v>
      </c>
      <c r="G720" s="734"/>
      <c r="H720" s="735"/>
      <c r="I720" s="735"/>
      <c r="J720" s="735"/>
    </row>
    <row r="721" spans="1:10" s="737" customFormat="1" ht="16.5" customHeight="1">
      <c r="A721" s="779" t="s">
        <v>1531</v>
      </c>
      <c r="B721" s="759"/>
      <c r="C721" s="731">
        <v>52</v>
      </c>
      <c r="D721" s="731">
        <v>52</v>
      </c>
      <c r="E721" s="761"/>
      <c r="F721" s="733" t="s">
        <v>783</v>
      </c>
      <c r="G721" s="734"/>
      <c r="H721" s="735"/>
      <c r="I721" s="735"/>
      <c r="J721" s="735"/>
    </row>
    <row r="722" spans="1:10" s="737" customFormat="1" ht="16.5" customHeight="1">
      <c r="A722" s="779" t="s">
        <v>1532</v>
      </c>
      <c r="B722" s="759"/>
      <c r="C722" s="731">
        <v>52</v>
      </c>
      <c r="D722" s="731">
        <v>52</v>
      </c>
      <c r="E722" s="761"/>
      <c r="F722" s="733" t="s">
        <v>783</v>
      </c>
      <c r="G722" s="734"/>
      <c r="H722" s="735"/>
      <c r="I722" s="735"/>
      <c r="J722" s="735"/>
    </row>
    <row r="723" spans="1:10" s="737" customFormat="1" ht="16.5" customHeight="1">
      <c r="A723" s="779" t="s">
        <v>1533</v>
      </c>
      <c r="B723" s="759"/>
      <c r="C723" s="731">
        <v>52</v>
      </c>
      <c r="D723" s="731">
        <v>52</v>
      </c>
      <c r="E723" s="761"/>
      <c r="F723" s="733" t="s">
        <v>783</v>
      </c>
      <c r="G723" s="734"/>
      <c r="H723" s="735"/>
      <c r="I723" s="735"/>
      <c r="J723" s="735"/>
    </row>
    <row r="724" spans="1:10" s="737" customFormat="1" ht="16.5" customHeight="1">
      <c r="A724" s="779" t="s">
        <v>1534</v>
      </c>
      <c r="B724" s="759"/>
      <c r="C724" s="731">
        <v>52</v>
      </c>
      <c r="D724" s="731">
        <v>52</v>
      </c>
      <c r="E724" s="761"/>
      <c r="F724" s="733" t="s">
        <v>783</v>
      </c>
      <c r="G724" s="734"/>
      <c r="H724" s="735"/>
      <c r="I724" s="735"/>
      <c r="J724" s="735"/>
    </row>
    <row r="725" spans="1:10" s="737" customFormat="1" ht="16.5" customHeight="1">
      <c r="A725" s="779" t="s">
        <v>1535</v>
      </c>
      <c r="B725" s="759"/>
      <c r="C725" s="731">
        <v>52</v>
      </c>
      <c r="D725" s="731">
        <v>52</v>
      </c>
      <c r="E725" s="761"/>
      <c r="F725" s="733" t="s">
        <v>783</v>
      </c>
      <c r="G725" s="734"/>
      <c r="H725" s="735"/>
      <c r="I725" s="735"/>
      <c r="J725" s="735"/>
    </row>
    <row r="726" spans="1:10" s="737" customFormat="1" ht="16.5" customHeight="1">
      <c r="A726" s="779" t="s">
        <v>1536</v>
      </c>
      <c r="B726" s="759"/>
      <c r="C726" s="731">
        <v>52</v>
      </c>
      <c r="D726" s="731">
        <v>52</v>
      </c>
      <c r="E726" s="761"/>
      <c r="F726" s="733" t="s">
        <v>783</v>
      </c>
      <c r="G726" s="734"/>
      <c r="H726" s="735"/>
      <c r="I726" s="735"/>
      <c r="J726" s="735"/>
    </row>
    <row r="727" spans="1:10" s="737" customFormat="1" ht="16.5" customHeight="1">
      <c r="A727" s="779" t="s">
        <v>1537</v>
      </c>
      <c r="B727" s="759"/>
      <c r="C727" s="731">
        <v>52</v>
      </c>
      <c r="D727" s="731">
        <v>52</v>
      </c>
      <c r="E727" s="761"/>
      <c r="F727" s="733" t="s">
        <v>783</v>
      </c>
      <c r="G727" s="734"/>
      <c r="H727" s="735"/>
      <c r="I727" s="735"/>
      <c r="J727" s="735"/>
    </row>
    <row r="728" spans="1:10" s="737" customFormat="1" ht="16.5" customHeight="1">
      <c r="A728" s="779" t="s">
        <v>1537</v>
      </c>
      <c r="B728" s="759"/>
      <c r="C728" s="731">
        <v>52</v>
      </c>
      <c r="D728" s="731">
        <v>52</v>
      </c>
      <c r="E728" s="761"/>
      <c r="F728" s="733" t="s">
        <v>783</v>
      </c>
      <c r="G728" s="734"/>
      <c r="H728" s="735"/>
      <c r="I728" s="735"/>
      <c r="J728" s="735"/>
    </row>
    <row r="729" spans="1:10" s="737" customFormat="1" ht="16.5" customHeight="1">
      <c r="A729" s="779" t="s">
        <v>1538</v>
      </c>
      <c r="B729" s="759"/>
      <c r="C729" s="731">
        <v>52</v>
      </c>
      <c r="D729" s="731">
        <v>52</v>
      </c>
      <c r="E729" s="761"/>
      <c r="F729" s="733" t="s">
        <v>783</v>
      </c>
      <c r="G729" s="734"/>
      <c r="H729" s="735"/>
      <c r="I729" s="735"/>
      <c r="J729" s="735"/>
    </row>
    <row r="730" spans="1:10" s="737" customFormat="1" ht="16.5" customHeight="1">
      <c r="A730" s="779" t="s">
        <v>1539</v>
      </c>
      <c r="B730" s="759"/>
      <c r="C730" s="731">
        <v>52</v>
      </c>
      <c r="D730" s="731">
        <v>52</v>
      </c>
      <c r="E730" s="761"/>
      <c r="F730" s="733" t="s">
        <v>783</v>
      </c>
      <c r="G730" s="734"/>
      <c r="H730" s="735"/>
      <c r="I730" s="735"/>
      <c r="J730" s="735"/>
    </row>
    <row r="731" spans="1:10" s="737" customFormat="1" ht="16.5" customHeight="1">
      <c r="A731" s="779" t="s">
        <v>1540</v>
      </c>
      <c r="B731" s="759"/>
      <c r="C731" s="731">
        <v>52</v>
      </c>
      <c r="D731" s="731">
        <v>52</v>
      </c>
      <c r="E731" s="761"/>
      <c r="F731" s="733" t="s">
        <v>783</v>
      </c>
      <c r="G731" s="734"/>
      <c r="H731" s="735"/>
      <c r="I731" s="735"/>
      <c r="J731" s="735"/>
    </row>
    <row r="732" spans="1:10" s="737" customFormat="1" ht="16.5" customHeight="1">
      <c r="A732" s="779" t="s">
        <v>1541</v>
      </c>
      <c r="B732" s="759"/>
      <c r="C732" s="731">
        <v>52</v>
      </c>
      <c r="D732" s="731">
        <v>52</v>
      </c>
      <c r="E732" s="761"/>
      <c r="F732" s="733" t="s">
        <v>783</v>
      </c>
      <c r="G732" s="734"/>
      <c r="H732" s="735"/>
      <c r="I732" s="735"/>
      <c r="J732" s="735"/>
    </row>
    <row r="733" spans="1:10" s="737" customFormat="1" ht="16.5" customHeight="1">
      <c r="A733" s="779" t="s">
        <v>1541</v>
      </c>
      <c r="B733" s="759"/>
      <c r="C733" s="731">
        <v>52</v>
      </c>
      <c r="D733" s="731">
        <v>52</v>
      </c>
      <c r="E733" s="761"/>
      <c r="F733" s="733" t="s">
        <v>783</v>
      </c>
      <c r="G733" s="734"/>
      <c r="H733" s="735"/>
      <c r="I733" s="735"/>
      <c r="J733" s="735"/>
    </row>
    <row r="734" spans="1:10" s="737" customFormat="1" ht="16.5" customHeight="1">
      <c r="A734" s="779" t="s">
        <v>1542</v>
      </c>
      <c r="B734" s="759"/>
      <c r="C734" s="731">
        <v>52</v>
      </c>
      <c r="D734" s="731">
        <v>52</v>
      </c>
      <c r="E734" s="761"/>
      <c r="F734" s="733" t="s">
        <v>783</v>
      </c>
      <c r="G734" s="734"/>
      <c r="H734" s="735"/>
      <c r="I734" s="735"/>
      <c r="J734" s="735"/>
    </row>
    <row r="735" spans="1:10" s="737" customFormat="1" ht="16.5" customHeight="1">
      <c r="A735" s="779" t="s">
        <v>1543</v>
      </c>
      <c r="B735" s="759"/>
      <c r="C735" s="731">
        <v>52</v>
      </c>
      <c r="D735" s="731">
        <v>52</v>
      </c>
      <c r="E735" s="761"/>
      <c r="F735" s="733" t="s">
        <v>783</v>
      </c>
      <c r="G735" s="734"/>
      <c r="H735" s="735"/>
      <c r="I735" s="735"/>
      <c r="J735" s="735"/>
    </row>
    <row r="736" spans="1:10" s="737" customFormat="1" ht="16.5" customHeight="1">
      <c r="A736" s="779" t="s">
        <v>1544</v>
      </c>
      <c r="B736" s="759"/>
      <c r="C736" s="731">
        <v>52</v>
      </c>
      <c r="D736" s="731">
        <v>52</v>
      </c>
      <c r="E736" s="761"/>
      <c r="F736" s="733" t="s">
        <v>783</v>
      </c>
      <c r="G736" s="734"/>
      <c r="H736" s="735"/>
      <c r="I736" s="735"/>
      <c r="J736" s="735"/>
    </row>
    <row r="737" spans="1:10" s="737" customFormat="1" ht="16.5" customHeight="1">
      <c r="A737" s="779" t="s">
        <v>1545</v>
      </c>
      <c r="B737" s="759"/>
      <c r="C737" s="731">
        <v>52</v>
      </c>
      <c r="D737" s="731">
        <v>52</v>
      </c>
      <c r="E737" s="761"/>
      <c r="F737" s="733" t="s">
        <v>783</v>
      </c>
      <c r="G737" s="734"/>
      <c r="H737" s="735"/>
      <c r="I737" s="735"/>
      <c r="J737" s="735"/>
    </row>
    <row r="738" spans="1:10" s="737" customFormat="1" ht="16.5" customHeight="1">
      <c r="A738" s="779" t="s">
        <v>1545</v>
      </c>
      <c r="B738" s="759"/>
      <c r="C738" s="731">
        <v>52</v>
      </c>
      <c r="D738" s="731">
        <v>52</v>
      </c>
      <c r="E738" s="761"/>
      <c r="F738" s="733" t="s">
        <v>783</v>
      </c>
      <c r="G738" s="734"/>
      <c r="H738" s="735"/>
      <c r="I738" s="735"/>
      <c r="J738" s="735"/>
    </row>
    <row r="739" spans="1:10" s="737" customFormat="1" ht="16.5" customHeight="1">
      <c r="A739" s="779" t="s">
        <v>1546</v>
      </c>
      <c r="B739" s="759"/>
      <c r="C739" s="731">
        <v>52</v>
      </c>
      <c r="D739" s="731">
        <v>52</v>
      </c>
      <c r="E739" s="761"/>
      <c r="F739" s="733" t="s">
        <v>783</v>
      </c>
      <c r="G739" s="734"/>
      <c r="H739" s="735"/>
      <c r="I739" s="735"/>
      <c r="J739" s="735"/>
    </row>
    <row r="740" spans="1:10" s="737" customFormat="1" ht="16.5" customHeight="1">
      <c r="A740" s="779" t="s">
        <v>1547</v>
      </c>
      <c r="B740" s="759"/>
      <c r="C740" s="731">
        <v>52</v>
      </c>
      <c r="D740" s="731">
        <v>52</v>
      </c>
      <c r="E740" s="761"/>
      <c r="F740" s="733" t="s">
        <v>783</v>
      </c>
      <c r="G740" s="734"/>
      <c r="H740" s="735"/>
      <c r="I740" s="735"/>
      <c r="J740" s="735"/>
    </row>
    <row r="741" spans="1:10" s="737" customFormat="1" ht="16.5" customHeight="1">
      <c r="A741" s="779" t="s">
        <v>1548</v>
      </c>
      <c r="B741" s="759"/>
      <c r="C741" s="731">
        <v>52</v>
      </c>
      <c r="D741" s="731">
        <v>52</v>
      </c>
      <c r="E741" s="761"/>
      <c r="F741" s="733" t="s">
        <v>783</v>
      </c>
      <c r="G741" s="734"/>
      <c r="H741" s="735"/>
      <c r="I741" s="735"/>
      <c r="J741" s="735"/>
    </row>
    <row r="742" spans="1:10" s="737" customFormat="1" ht="16.5" customHeight="1">
      <c r="A742" s="779" t="s">
        <v>1549</v>
      </c>
      <c r="B742" s="759"/>
      <c r="C742" s="731">
        <v>52</v>
      </c>
      <c r="D742" s="731">
        <v>52</v>
      </c>
      <c r="E742" s="761"/>
      <c r="F742" s="733" t="s">
        <v>783</v>
      </c>
      <c r="G742" s="734"/>
      <c r="H742" s="735"/>
      <c r="I742" s="735"/>
      <c r="J742" s="735"/>
    </row>
    <row r="743" spans="1:10" s="737" customFormat="1" ht="16.5" customHeight="1">
      <c r="A743" s="779" t="s">
        <v>1550</v>
      </c>
      <c r="B743" s="759"/>
      <c r="C743" s="731">
        <v>52</v>
      </c>
      <c r="D743" s="731">
        <v>52</v>
      </c>
      <c r="E743" s="761"/>
      <c r="F743" s="733" t="s">
        <v>783</v>
      </c>
      <c r="G743" s="734"/>
      <c r="H743" s="735"/>
      <c r="I743" s="735"/>
      <c r="J743" s="735"/>
    </row>
    <row r="744" spans="1:10" s="737" customFormat="1" ht="16.5" customHeight="1">
      <c r="A744" s="779" t="s">
        <v>1551</v>
      </c>
      <c r="B744" s="759"/>
      <c r="C744" s="731">
        <v>52</v>
      </c>
      <c r="D744" s="731">
        <v>52</v>
      </c>
      <c r="E744" s="761"/>
      <c r="F744" s="733" t="s">
        <v>783</v>
      </c>
      <c r="G744" s="734"/>
      <c r="H744" s="735"/>
      <c r="I744" s="735"/>
      <c r="J744" s="735"/>
    </row>
    <row r="745" spans="1:10" s="737" customFormat="1" ht="16.5" customHeight="1">
      <c r="A745" s="779" t="s">
        <v>1552</v>
      </c>
      <c r="B745" s="759"/>
      <c r="C745" s="731">
        <v>52</v>
      </c>
      <c r="D745" s="731">
        <v>52</v>
      </c>
      <c r="E745" s="761"/>
      <c r="F745" s="733" t="s">
        <v>783</v>
      </c>
      <c r="G745" s="734"/>
      <c r="H745" s="735"/>
      <c r="I745" s="735"/>
      <c r="J745" s="735"/>
    </row>
    <row r="746" spans="1:10" s="737" customFormat="1" ht="16.5" customHeight="1">
      <c r="A746" s="779" t="s">
        <v>1553</v>
      </c>
      <c r="B746" s="759"/>
      <c r="C746" s="731">
        <v>52</v>
      </c>
      <c r="D746" s="731">
        <v>52</v>
      </c>
      <c r="E746" s="761"/>
      <c r="F746" s="733" t="s">
        <v>783</v>
      </c>
      <c r="G746" s="734"/>
      <c r="H746" s="735"/>
      <c r="I746" s="735"/>
      <c r="J746" s="735"/>
    </row>
    <row r="747" spans="1:10" s="737" customFormat="1" ht="16.5" customHeight="1">
      <c r="A747" s="779" t="s">
        <v>1554</v>
      </c>
      <c r="B747" s="759"/>
      <c r="C747" s="731">
        <v>52</v>
      </c>
      <c r="D747" s="731">
        <v>52</v>
      </c>
      <c r="E747" s="761"/>
      <c r="F747" s="733" t="s">
        <v>783</v>
      </c>
      <c r="G747" s="734"/>
      <c r="H747" s="735"/>
      <c r="I747" s="735"/>
      <c r="J747" s="735"/>
    </row>
    <row r="748" spans="1:10" s="737" customFormat="1" ht="16.5" customHeight="1">
      <c r="A748" s="779" t="s">
        <v>1555</v>
      </c>
      <c r="B748" s="759"/>
      <c r="C748" s="731">
        <v>52</v>
      </c>
      <c r="D748" s="731">
        <v>52</v>
      </c>
      <c r="E748" s="761"/>
      <c r="F748" s="733" t="s">
        <v>783</v>
      </c>
      <c r="G748" s="734"/>
      <c r="H748" s="735"/>
      <c r="I748" s="735"/>
      <c r="J748" s="735"/>
    </row>
    <row r="749" spans="1:10" s="737" customFormat="1" ht="16.5" customHeight="1">
      <c r="A749" s="779" t="s">
        <v>1556</v>
      </c>
      <c r="B749" s="759"/>
      <c r="C749" s="731">
        <v>52</v>
      </c>
      <c r="D749" s="731">
        <v>52</v>
      </c>
      <c r="E749" s="761"/>
      <c r="F749" s="733" t="s">
        <v>783</v>
      </c>
      <c r="G749" s="734"/>
      <c r="H749" s="735"/>
      <c r="I749" s="735"/>
      <c r="J749" s="735"/>
    </row>
    <row r="750" spans="1:10" s="737" customFormat="1" ht="16.5" customHeight="1">
      <c r="A750" s="779" t="s">
        <v>1557</v>
      </c>
      <c r="B750" s="759"/>
      <c r="C750" s="731">
        <v>52</v>
      </c>
      <c r="D750" s="731">
        <v>52</v>
      </c>
      <c r="E750" s="761"/>
      <c r="F750" s="733" t="s">
        <v>783</v>
      </c>
      <c r="G750" s="734"/>
      <c r="H750" s="735"/>
      <c r="I750" s="735"/>
      <c r="J750" s="735"/>
    </row>
    <row r="751" spans="1:10" s="737" customFormat="1" ht="16.5" customHeight="1">
      <c r="A751" s="779" t="s">
        <v>1558</v>
      </c>
      <c r="B751" s="759"/>
      <c r="C751" s="731">
        <v>52</v>
      </c>
      <c r="D751" s="731">
        <v>52</v>
      </c>
      <c r="E751" s="761"/>
      <c r="F751" s="733" t="s">
        <v>783</v>
      </c>
      <c r="G751" s="734"/>
      <c r="H751" s="735"/>
      <c r="I751" s="735"/>
      <c r="J751" s="735"/>
    </row>
    <row r="752" spans="1:10" s="737" customFormat="1" ht="16.5" customHeight="1">
      <c r="A752" s="779" t="s">
        <v>1559</v>
      </c>
      <c r="B752" s="759"/>
      <c r="C752" s="731">
        <v>52</v>
      </c>
      <c r="D752" s="731">
        <v>52</v>
      </c>
      <c r="E752" s="761"/>
      <c r="F752" s="733" t="s">
        <v>783</v>
      </c>
      <c r="G752" s="734"/>
      <c r="H752" s="735"/>
      <c r="I752" s="735"/>
      <c r="J752" s="735"/>
    </row>
    <row r="753" spans="1:10" s="737" customFormat="1" ht="16.5" customHeight="1">
      <c r="A753" s="779" t="s">
        <v>1560</v>
      </c>
      <c r="B753" s="759"/>
      <c r="C753" s="731">
        <v>52</v>
      </c>
      <c r="D753" s="731">
        <v>52</v>
      </c>
      <c r="E753" s="761"/>
      <c r="F753" s="733" t="s">
        <v>783</v>
      </c>
      <c r="G753" s="734"/>
      <c r="H753" s="735"/>
      <c r="I753" s="735"/>
      <c r="J753" s="735"/>
    </row>
    <row r="754" spans="1:10" s="737" customFormat="1" ht="16.5" customHeight="1">
      <c r="A754" s="779" t="s">
        <v>1561</v>
      </c>
      <c r="B754" s="759"/>
      <c r="C754" s="731">
        <v>52</v>
      </c>
      <c r="D754" s="731">
        <v>52</v>
      </c>
      <c r="E754" s="761"/>
      <c r="F754" s="733" t="s">
        <v>783</v>
      </c>
      <c r="G754" s="734"/>
      <c r="H754" s="735"/>
      <c r="I754" s="735"/>
      <c r="J754" s="735"/>
    </row>
    <row r="755" spans="1:10" s="737" customFormat="1" ht="16.5" customHeight="1">
      <c r="A755" s="779" t="s">
        <v>1562</v>
      </c>
      <c r="B755" s="759"/>
      <c r="C755" s="731">
        <v>52</v>
      </c>
      <c r="D755" s="731">
        <v>52</v>
      </c>
      <c r="E755" s="761"/>
      <c r="F755" s="733" t="s">
        <v>783</v>
      </c>
      <c r="G755" s="734"/>
      <c r="H755" s="735"/>
      <c r="I755" s="735"/>
      <c r="J755" s="735"/>
    </row>
    <row r="756" spans="1:10" s="737" customFormat="1" ht="16.5" customHeight="1">
      <c r="A756" s="779" t="s">
        <v>1563</v>
      </c>
      <c r="B756" s="759"/>
      <c r="C756" s="731">
        <v>52</v>
      </c>
      <c r="D756" s="731">
        <v>52</v>
      </c>
      <c r="E756" s="761"/>
      <c r="F756" s="733" t="s">
        <v>783</v>
      </c>
      <c r="G756" s="734"/>
      <c r="H756" s="735"/>
      <c r="I756" s="735"/>
      <c r="J756" s="735"/>
    </row>
    <row r="757" spans="1:10" s="737" customFormat="1" ht="16.5" customHeight="1">
      <c r="A757" s="779" t="s">
        <v>1564</v>
      </c>
      <c r="B757" s="759"/>
      <c r="C757" s="731">
        <v>52</v>
      </c>
      <c r="D757" s="731">
        <v>52</v>
      </c>
      <c r="E757" s="761"/>
      <c r="F757" s="733" t="s">
        <v>783</v>
      </c>
      <c r="G757" s="734"/>
      <c r="H757" s="735"/>
      <c r="I757" s="735"/>
      <c r="J757" s="735"/>
    </row>
    <row r="758" spans="1:10" s="737" customFormat="1" ht="16.5" customHeight="1">
      <c r="A758" s="779" t="s">
        <v>1565</v>
      </c>
      <c r="B758" s="759"/>
      <c r="C758" s="731">
        <v>52</v>
      </c>
      <c r="D758" s="731">
        <v>52</v>
      </c>
      <c r="E758" s="761"/>
      <c r="F758" s="733" t="s">
        <v>783</v>
      </c>
      <c r="G758" s="734"/>
      <c r="H758" s="735"/>
      <c r="I758" s="735"/>
      <c r="J758" s="735"/>
    </row>
    <row r="759" spans="1:10" s="737" customFormat="1" ht="16.5" customHeight="1">
      <c r="A759" s="779" t="s">
        <v>1566</v>
      </c>
      <c r="B759" s="759"/>
      <c r="C759" s="731">
        <v>52</v>
      </c>
      <c r="D759" s="731">
        <v>52</v>
      </c>
      <c r="E759" s="761"/>
      <c r="F759" s="733" t="s">
        <v>783</v>
      </c>
      <c r="G759" s="734"/>
      <c r="H759" s="735"/>
      <c r="I759" s="735"/>
      <c r="J759" s="735"/>
    </row>
    <row r="760" spans="1:10" s="737" customFormat="1" ht="16.5" customHeight="1">
      <c r="A760" s="779" t="s">
        <v>1567</v>
      </c>
      <c r="B760" s="759"/>
      <c r="C760" s="731">
        <v>52</v>
      </c>
      <c r="D760" s="731">
        <v>52</v>
      </c>
      <c r="E760" s="761"/>
      <c r="F760" s="733" t="s">
        <v>783</v>
      </c>
      <c r="G760" s="734"/>
      <c r="H760" s="735"/>
      <c r="I760" s="735"/>
      <c r="J760" s="735"/>
    </row>
    <row r="761" spans="1:10" s="737" customFormat="1" ht="16.5" customHeight="1">
      <c r="A761" s="779" t="s">
        <v>1568</v>
      </c>
      <c r="B761" s="759"/>
      <c r="C761" s="731">
        <v>52</v>
      </c>
      <c r="D761" s="731">
        <v>52</v>
      </c>
      <c r="E761" s="761"/>
      <c r="F761" s="733" t="s">
        <v>783</v>
      </c>
      <c r="G761" s="734"/>
      <c r="H761" s="735"/>
      <c r="I761" s="735"/>
      <c r="J761" s="735"/>
    </row>
    <row r="762" spans="1:10" s="737" customFormat="1" ht="16.5" customHeight="1">
      <c r="A762" s="779" t="s">
        <v>1569</v>
      </c>
      <c r="B762" s="759"/>
      <c r="C762" s="731">
        <v>52</v>
      </c>
      <c r="D762" s="731">
        <v>52</v>
      </c>
      <c r="E762" s="761"/>
      <c r="F762" s="733" t="s">
        <v>783</v>
      </c>
      <c r="G762" s="734"/>
      <c r="H762" s="735"/>
      <c r="I762" s="735"/>
      <c r="J762" s="735"/>
    </row>
    <row r="763" spans="1:10" s="737" customFormat="1" ht="16.5" customHeight="1">
      <c r="A763" s="779" t="s">
        <v>1570</v>
      </c>
      <c r="B763" s="759"/>
      <c r="C763" s="731">
        <v>52</v>
      </c>
      <c r="D763" s="731">
        <v>52</v>
      </c>
      <c r="E763" s="761"/>
      <c r="F763" s="733" t="s">
        <v>783</v>
      </c>
      <c r="G763" s="734"/>
      <c r="H763" s="735"/>
      <c r="I763" s="735"/>
      <c r="J763" s="735"/>
    </row>
    <row r="764" spans="1:10" s="737" customFormat="1" ht="16.5" customHeight="1">
      <c r="A764" s="779" t="s">
        <v>1571</v>
      </c>
      <c r="B764" s="759"/>
      <c r="C764" s="731">
        <v>52</v>
      </c>
      <c r="D764" s="731">
        <v>52</v>
      </c>
      <c r="E764" s="761"/>
      <c r="F764" s="733" t="s">
        <v>783</v>
      </c>
      <c r="G764" s="734"/>
      <c r="H764" s="735"/>
      <c r="I764" s="735"/>
      <c r="J764" s="735"/>
    </row>
    <row r="765" spans="1:10" s="737" customFormat="1" ht="16.5" customHeight="1">
      <c r="A765" s="779" t="s">
        <v>1572</v>
      </c>
      <c r="B765" s="759"/>
      <c r="C765" s="731">
        <v>52</v>
      </c>
      <c r="D765" s="731">
        <v>52</v>
      </c>
      <c r="E765" s="761"/>
      <c r="F765" s="733" t="s">
        <v>783</v>
      </c>
      <c r="G765" s="734"/>
      <c r="H765" s="735"/>
      <c r="I765" s="735"/>
      <c r="J765" s="735"/>
    </row>
    <row r="766" spans="1:10" s="737" customFormat="1" ht="16.5" customHeight="1">
      <c r="A766" s="779" t="s">
        <v>1573</v>
      </c>
      <c r="B766" s="759"/>
      <c r="C766" s="731">
        <v>52</v>
      </c>
      <c r="D766" s="731">
        <v>52</v>
      </c>
      <c r="E766" s="761"/>
      <c r="F766" s="733" t="s">
        <v>783</v>
      </c>
      <c r="G766" s="734"/>
      <c r="H766" s="735"/>
      <c r="I766" s="735"/>
      <c r="J766" s="735"/>
    </row>
    <row r="767" spans="1:10" s="737" customFormat="1" ht="16.5" customHeight="1">
      <c r="A767" s="779" t="s">
        <v>1574</v>
      </c>
      <c r="B767" s="759"/>
      <c r="C767" s="731">
        <v>52</v>
      </c>
      <c r="D767" s="731">
        <v>52</v>
      </c>
      <c r="E767" s="761"/>
      <c r="F767" s="733" t="s">
        <v>783</v>
      </c>
      <c r="G767" s="734"/>
      <c r="H767" s="735"/>
      <c r="I767" s="735"/>
      <c r="J767" s="735"/>
    </row>
    <row r="768" spans="1:10" s="737" customFormat="1" ht="16.5" customHeight="1">
      <c r="A768" s="779" t="s">
        <v>1575</v>
      </c>
      <c r="B768" s="759"/>
      <c r="C768" s="731">
        <v>52</v>
      </c>
      <c r="D768" s="731">
        <v>52</v>
      </c>
      <c r="E768" s="761"/>
      <c r="F768" s="733" t="s">
        <v>783</v>
      </c>
      <c r="G768" s="734"/>
      <c r="H768" s="735"/>
      <c r="I768" s="735"/>
      <c r="J768" s="735"/>
    </row>
    <row r="769" spans="1:10" s="737" customFormat="1" ht="16.5" customHeight="1">
      <c r="A769" s="779" t="s">
        <v>1576</v>
      </c>
      <c r="B769" s="759"/>
      <c r="C769" s="731">
        <v>52</v>
      </c>
      <c r="D769" s="731">
        <v>52</v>
      </c>
      <c r="E769" s="761"/>
      <c r="F769" s="733" t="s">
        <v>783</v>
      </c>
      <c r="G769" s="734"/>
      <c r="H769" s="735"/>
      <c r="I769" s="735"/>
      <c r="J769" s="735"/>
    </row>
    <row r="770" spans="1:10" s="737" customFormat="1" ht="16.5" customHeight="1">
      <c r="A770" s="779" t="s">
        <v>1577</v>
      </c>
      <c r="B770" s="759"/>
      <c r="C770" s="731">
        <v>52</v>
      </c>
      <c r="D770" s="731">
        <v>52</v>
      </c>
      <c r="E770" s="761"/>
      <c r="F770" s="733" t="s">
        <v>783</v>
      </c>
      <c r="G770" s="734"/>
      <c r="H770" s="735"/>
      <c r="I770" s="735"/>
      <c r="J770" s="735"/>
    </row>
    <row r="771" spans="1:10" s="737" customFormat="1" ht="16.5" customHeight="1">
      <c r="A771" s="779" t="s">
        <v>1578</v>
      </c>
      <c r="B771" s="759"/>
      <c r="C771" s="731">
        <v>52</v>
      </c>
      <c r="D771" s="731">
        <v>52</v>
      </c>
      <c r="E771" s="761"/>
      <c r="F771" s="733" t="s">
        <v>783</v>
      </c>
      <c r="G771" s="734"/>
      <c r="H771" s="735"/>
      <c r="I771" s="735"/>
      <c r="J771" s="735"/>
    </row>
    <row r="772" spans="1:10" s="737" customFormat="1" ht="16.5" customHeight="1">
      <c r="A772" s="779" t="s">
        <v>1579</v>
      </c>
      <c r="B772" s="759"/>
      <c r="C772" s="731">
        <v>52</v>
      </c>
      <c r="D772" s="731">
        <v>52</v>
      </c>
      <c r="E772" s="761"/>
      <c r="F772" s="733" t="s">
        <v>783</v>
      </c>
      <c r="G772" s="734"/>
      <c r="H772" s="735"/>
      <c r="I772" s="735"/>
      <c r="J772" s="735"/>
    </row>
    <row r="773" spans="1:10" s="737" customFormat="1" ht="16.5" customHeight="1">
      <c r="A773" s="779" t="s">
        <v>1580</v>
      </c>
      <c r="B773" s="759"/>
      <c r="C773" s="731">
        <v>52</v>
      </c>
      <c r="D773" s="731">
        <v>52</v>
      </c>
      <c r="E773" s="761"/>
      <c r="F773" s="733" t="s">
        <v>783</v>
      </c>
      <c r="G773" s="734"/>
      <c r="H773" s="735"/>
      <c r="I773" s="735"/>
      <c r="J773" s="735"/>
    </row>
    <row r="774" spans="1:10" s="737" customFormat="1" ht="16.5" customHeight="1">
      <c r="A774" s="779" t="s">
        <v>1581</v>
      </c>
      <c r="B774" s="759"/>
      <c r="C774" s="731">
        <v>52</v>
      </c>
      <c r="D774" s="731">
        <v>52</v>
      </c>
      <c r="E774" s="761"/>
      <c r="F774" s="733" t="s">
        <v>783</v>
      </c>
      <c r="G774" s="734"/>
      <c r="H774" s="735"/>
      <c r="I774" s="735"/>
      <c r="J774" s="735"/>
    </row>
    <row r="775" spans="1:10" s="737" customFormat="1" ht="16.5" customHeight="1">
      <c r="A775" s="779" t="s">
        <v>1582</v>
      </c>
      <c r="B775" s="759"/>
      <c r="C775" s="731">
        <v>52</v>
      </c>
      <c r="D775" s="731">
        <v>52</v>
      </c>
      <c r="E775" s="761"/>
      <c r="F775" s="733" t="s">
        <v>783</v>
      </c>
      <c r="G775" s="734"/>
      <c r="H775" s="735"/>
      <c r="I775" s="735"/>
      <c r="J775" s="735"/>
    </row>
    <row r="776" spans="1:10" s="737" customFormat="1" ht="16.5" customHeight="1">
      <c r="A776" s="779" t="s">
        <v>1583</v>
      </c>
      <c r="B776" s="759"/>
      <c r="C776" s="731">
        <v>52</v>
      </c>
      <c r="D776" s="731">
        <v>52</v>
      </c>
      <c r="E776" s="761"/>
      <c r="F776" s="733" t="s">
        <v>783</v>
      </c>
      <c r="G776" s="734"/>
      <c r="H776" s="735"/>
      <c r="I776" s="735"/>
      <c r="J776" s="735"/>
    </row>
    <row r="777" spans="1:10" s="737" customFormat="1" ht="16.5" customHeight="1">
      <c r="A777" s="779" t="s">
        <v>1584</v>
      </c>
      <c r="B777" s="759"/>
      <c r="C777" s="731">
        <v>52</v>
      </c>
      <c r="D777" s="731">
        <v>52</v>
      </c>
      <c r="E777" s="761"/>
      <c r="F777" s="733" t="s">
        <v>783</v>
      </c>
      <c r="G777" s="734"/>
      <c r="H777" s="735"/>
      <c r="I777" s="735"/>
      <c r="J777" s="735"/>
    </row>
    <row r="778" spans="1:10" s="737" customFormat="1" ht="16.5" customHeight="1">
      <c r="A778" s="779" t="s">
        <v>1585</v>
      </c>
      <c r="B778" s="759"/>
      <c r="C778" s="731">
        <v>52</v>
      </c>
      <c r="D778" s="731">
        <v>52</v>
      </c>
      <c r="E778" s="761"/>
      <c r="F778" s="733" t="s">
        <v>783</v>
      </c>
      <c r="G778" s="734"/>
      <c r="H778" s="735"/>
      <c r="I778" s="735"/>
      <c r="J778" s="735"/>
    </row>
    <row r="779" spans="1:10" s="737" customFormat="1" ht="16.5" customHeight="1">
      <c r="A779" s="779" t="s">
        <v>1586</v>
      </c>
      <c r="B779" s="759"/>
      <c r="C779" s="731">
        <v>52</v>
      </c>
      <c r="D779" s="731">
        <v>52</v>
      </c>
      <c r="E779" s="761"/>
      <c r="F779" s="733" t="s">
        <v>783</v>
      </c>
      <c r="G779" s="734"/>
      <c r="H779" s="735"/>
      <c r="I779" s="735"/>
      <c r="J779" s="735"/>
    </row>
    <row r="780" spans="1:10" s="737" customFormat="1" ht="16.5" customHeight="1">
      <c r="A780" s="779" t="s">
        <v>1587</v>
      </c>
      <c r="B780" s="759"/>
      <c r="C780" s="731">
        <v>52</v>
      </c>
      <c r="D780" s="731">
        <v>52</v>
      </c>
      <c r="E780" s="761"/>
      <c r="F780" s="733" t="s">
        <v>783</v>
      </c>
      <c r="G780" s="734"/>
      <c r="H780" s="735"/>
      <c r="I780" s="735"/>
      <c r="J780" s="735"/>
    </row>
    <row r="781" spans="1:10" s="737" customFormat="1" ht="16.5" customHeight="1">
      <c r="A781" s="779" t="s">
        <v>1587</v>
      </c>
      <c r="B781" s="759"/>
      <c r="C781" s="731">
        <v>52</v>
      </c>
      <c r="D781" s="731">
        <v>52</v>
      </c>
      <c r="E781" s="761"/>
      <c r="F781" s="733" t="s">
        <v>783</v>
      </c>
      <c r="G781" s="734"/>
      <c r="H781" s="735"/>
      <c r="I781" s="735"/>
      <c r="J781" s="735"/>
    </row>
    <row r="782" spans="1:10" s="737" customFormat="1" ht="16.5" customHeight="1">
      <c r="A782" s="779" t="s">
        <v>1588</v>
      </c>
      <c r="B782" s="759"/>
      <c r="C782" s="731">
        <v>52</v>
      </c>
      <c r="D782" s="731">
        <v>52</v>
      </c>
      <c r="E782" s="761"/>
      <c r="F782" s="733" t="s">
        <v>783</v>
      </c>
      <c r="G782" s="734"/>
      <c r="H782" s="735"/>
      <c r="I782" s="735"/>
      <c r="J782" s="735"/>
    </row>
    <row r="783" spans="1:10" s="737" customFormat="1" ht="16.5" customHeight="1">
      <c r="A783" s="779" t="s">
        <v>1589</v>
      </c>
      <c r="B783" s="759"/>
      <c r="C783" s="731">
        <v>52</v>
      </c>
      <c r="D783" s="731">
        <v>52</v>
      </c>
      <c r="E783" s="761"/>
      <c r="F783" s="733" t="s">
        <v>783</v>
      </c>
      <c r="G783" s="734"/>
      <c r="H783" s="735"/>
      <c r="I783" s="735"/>
      <c r="J783" s="735"/>
    </row>
    <row r="784" spans="1:10" s="737" customFormat="1" ht="16.5" customHeight="1">
      <c r="A784" s="779" t="s">
        <v>1590</v>
      </c>
      <c r="B784" s="759"/>
      <c r="C784" s="731">
        <v>52</v>
      </c>
      <c r="D784" s="731">
        <v>52</v>
      </c>
      <c r="E784" s="761"/>
      <c r="F784" s="733" t="s">
        <v>783</v>
      </c>
      <c r="G784" s="734"/>
      <c r="H784" s="735"/>
      <c r="I784" s="735"/>
      <c r="J784" s="735"/>
    </row>
    <row r="785" spans="1:10" s="737" customFormat="1" ht="16.5" customHeight="1">
      <c r="A785" s="779" t="s">
        <v>1591</v>
      </c>
      <c r="B785" s="759"/>
      <c r="C785" s="731">
        <v>52</v>
      </c>
      <c r="D785" s="731">
        <v>52</v>
      </c>
      <c r="E785" s="761"/>
      <c r="F785" s="733" t="s">
        <v>783</v>
      </c>
      <c r="G785" s="734"/>
      <c r="H785" s="735"/>
      <c r="I785" s="735"/>
      <c r="J785" s="735"/>
    </row>
    <row r="786" spans="1:10" s="737" customFormat="1" ht="16.5" customHeight="1">
      <c r="A786" s="779" t="s">
        <v>1592</v>
      </c>
      <c r="B786" s="759"/>
      <c r="C786" s="731">
        <v>52</v>
      </c>
      <c r="D786" s="731">
        <v>52</v>
      </c>
      <c r="E786" s="761"/>
      <c r="F786" s="733" t="s">
        <v>783</v>
      </c>
      <c r="G786" s="734"/>
      <c r="H786" s="735"/>
      <c r="I786" s="735"/>
      <c r="J786" s="735"/>
    </row>
    <row r="787" spans="1:10" s="737" customFormat="1" ht="16.5" customHeight="1">
      <c r="A787" s="779" t="s">
        <v>1593</v>
      </c>
      <c r="B787" s="759"/>
      <c r="C787" s="731">
        <v>52</v>
      </c>
      <c r="D787" s="731">
        <v>52</v>
      </c>
      <c r="E787" s="761"/>
      <c r="F787" s="733" t="s">
        <v>783</v>
      </c>
      <c r="G787" s="734"/>
      <c r="H787" s="735"/>
      <c r="I787" s="735"/>
      <c r="J787" s="735"/>
    </row>
    <row r="788" spans="1:10" s="737" customFormat="1" ht="16.5" customHeight="1">
      <c r="A788" s="779" t="s">
        <v>1594</v>
      </c>
      <c r="B788" s="759"/>
      <c r="C788" s="731">
        <v>52</v>
      </c>
      <c r="D788" s="731">
        <v>52</v>
      </c>
      <c r="E788" s="761"/>
      <c r="F788" s="733" t="s">
        <v>783</v>
      </c>
      <c r="G788" s="734"/>
      <c r="H788" s="735"/>
      <c r="I788" s="735"/>
      <c r="J788" s="735"/>
    </row>
    <row r="789" spans="1:10" s="737" customFormat="1" ht="16.5" customHeight="1">
      <c r="A789" s="779" t="s">
        <v>1595</v>
      </c>
      <c r="B789" s="759"/>
      <c r="C789" s="731">
        <v>52</v>
      </c>
      <c r="D789" s="731">
        <v>52</v>
      </c>
      <c r="E789" s="761"/>
      <c r="F789" s="733" t="s">
        <v>783</v>
      </c>
      <c r="G789" s="734"/>
      <c r="H789" s="735"/>
      <c r="I789" s="735"/>
      <c r="J789" s="735"/>
    </row>
    <row r="790" spans="1:10" s="737" customFormat="1" ht="16.5" customHeight="1">
      <c r="A790" s="779" t="s">
        <v>1596</v>
      </c>
      <c r="B790" s="759"/>
      <c r="C790" s="731">
        <v>52</v>
      </c>
      <c r="D790" s="731">
        <v>52</v>
      </c>
      <c r="E790" s="761"/>
      <c r="F790" s="733" t="s">
        <v>783</v>
      </c>
      <c r="G790" s="734"/>
      <c r="H790" s="735"/>
      <c r="I790" s="735"/>
      <c r="J790" s="735"/>
    </row>
    <row r="791" spans="1:10" s="737" customFormat="1" ht="16.5" customHeight="1">
      <c r="A791" s="779" t="s">
        <v>1597</v>
      </c>
      <c r="B791" s="759"/>
      <c r="C791" s="731">
        <v>52</v>
      </c>
      <c r="D791" s="731">
        <v>52</v>
      </c>
      <c r="E791" s="761"/>
      <c r="F791" s="733" t="s">
        <v>783</v>
      </c>
      <c r="G791" s="734"/>
      <c r="H791" s="735"/>
      <c r="I791" s="735"/>
      <c r="J791" s="735"/>
    </row>
    <row r="792" spans="1:10" s="737" customFormat="1" ht="16.5" customHeight="1">
      <c r="A792" s="779" t="s">
        <v>1598</v>
      </c>
      <c r="B792" s="759"/>
      <c r="C792" s="731">
        <v>52</v>
      </c>
      <c r="D792" s="731">
        <v>52</v>
      </c>
      <c r="E792" s="761"/>
      <c r="F792" s="733" t="s">
        <v>783</v>
      </c>
      <c r="G792" s="734"/>
      <c r="H792" s="735"/>
      <c r="I792" s="735"/>
      <c r="J792" s="735"/>
    </row>
    <row r="793" spans="1:10" s="737" customFormat="1" ht="16.5" customHeight="1">
      <c r="A793" s="779" t="s">
        <v>1599</v>
      </c>
      <c r="B793" s="759"/>
      <c r="C793" s="731">
        <v>52</v>
      </c>
      <c r="D793" s="731">
        <v>52</v>
      </c>
      <c r="E793" s="761"/>
      <c r="F793" s="733" t="s">
        <v>783</v>
      </c>
      <c r="G793" s="734"/>
      <c r="H793" s="735"/>
      <c r="I793" s="735"/>
      <c r="J793" s="735"/>
    </row>
    <row r="794" spans="1:10" s="737" customFormat="1" ht="16.5" customHeight="1">
      <c r="A794" s="779" t="s">
        <v>1601</v>
      </c>
      <c r="B794" s="759"/>
      <c r="C794" s="731">
        <v>52</v>
      </c>
      <c r="D794" s="731">
        <v>52</v>
      </c>
      <c r="E794" s="761"/>
      <c r="F794" s="733" t="s">
        <v>783</v>
      </c>
      <c r="G794" s="734"/>
      <c r="H794" s="735"/>
      <c r="I794" s="735"/>
      <c r="J794" s="735"/>
    </row>
    <row r="795" spans="1:10" s="737" customFormat="1" ht="16.5" customHeight="1">
      <c r="A795" s="779" t="s">
        <v>1602</v>
      </c>
      <c r="B795" s="759"/>
      <c r="C795" s="731">
        <v>52</v>
      </c>
      <c r="D795" s="731">
        <v>52</v>
      </c>
      <c r="E795" s="761"/>
      <c r="F795" s="733" t="s">
        <v>783</v>
      </c>
      <c r="G795" s="734"/>
      <c r="H795" s="735"/>
      <c r="I795" s="735"/>
      <c r="J795" s="735"/>
    </row>
    <row r="796" spans="1:10" s="737" customFormat="1" ht="16.5" customHeight="1">
      <c r="A796" s="779" t="s">
        <v>1603</v>
      </c>
      <c r="B796" s="759"/>
      <c r="C796" s="731">
        <v>52</v>
      </c>
      <c r="D796" s="731">
        <v>52</v>
      </c>
      <c r="E796" s="761"/>
      <c r="F796" s="733" t="s">
        <v>783</v>
      </c>
      <c r="G796" s="734"/>
      <c r="H796" s="735"/>
      <c r="I796" s="735"/>
      <c r="J796" s="735"/>
    </row>
    <row r="797" spans="1:10" s="737" customFormat="1" ht="16.5" customHeight="1">
      <c r="A797" s="779" t="s">
        <v>1604</v>
      </c>
      <c r="B797" s="759"/>
      <c r="C797" s="731">
        <v>52</v>
      </c>
      <c r="D797" s="731">
        <v>52</v>
      </c>
      <c r="E797" s="761"/>
      <c r="F797" s="733" t="s">
        <v>783</v>
      </c>
      <c r="G797" s="734"/>
      <c r="H797" s="735"/>
      <c r="I797" s="735"/>
      <c r="J797" s="735"/>
    </row>
    <row r="798" spans="1:10" s="737" customFormat="1" ht="16.5" customHeight="1">
      <c r="A798" s="779" t="s">
        <v>1605</v>
      </c>
      <c r="B798" s="759"/>
      <c r="C798" s="731">
        <v>52</v>
      </c>
      <c r="D798" s="731">
        <v>52</v>
      </c>
      <c r="E798" s="761"/>
      <c r="F798" s="733" t="s">
        <v>783</v>
      </c>
      <c r="G798" s="734"/>
      <c r="H798" s="735"/>
      <c r="I798" s="735"/>
      <c r="J798" s="735"/>
    </row>
    <row r="799" spans="1:10" s="737" customFormat="1" ht="16.5" customHeight="1">
      <c r="A799" s="779" t="s">
        <v>1606</v>
      </c>
      <c r="B799" s="759"/>
      <c r="C799" s="731">
        <v>52</v>
      </c>
      <c r="D799" s="731">
        <v>52</v>
      </c>
      <c r="E799" s="761"/>
      <c r="F799" s="733" t="s">
        <v>783</v>
      </c>
      <c r="G799" s="734"/>
      <c r="H799" s="735"/>
      <c r="I799" s="735"/>
      <c r="J799" s="735"/>
    </row>
    <row r="800" spans="1:10" s="737" customFormat="1" ht="16.5" customHeight="1">
      <c r="A800" s="779" t="s">
        <v>1607</v>
      </c>
      <c r="B800" s="759"/>
      <c r="C800" s="731">
        <v>52</v>
      </c>
      <c r="D800" s="731">
        <v>52</v>
      </c>
      <c r="E800" s="761"/>
      <c r="F800" s="733" t="s">
        <v>783</v>
      </c>
      <c r="G800" s="734"/>
      <c r="H800" s="735"/>
      <c r="I800" s="735"/>
      <c r="J800" s="735"/>
    </row>
    <row r="801" spans="1:10" s="737" customFormat="1" ht="16.5" customHeight="1">
      <c r="A801" s="779" t="s">
        <v>1608</v>
      </c>
      <c r="B801" s="759"/>
      <c r="C801" s="731">
        <v>52</v>
      </c>
      <c r="D801" s="731">
        <v>52</v>
      </c>
      <c r="E801" s="761"/>
      <c r="F801" s="733" t="s">
        <v>783</v>
      </c>
      <c r="G801" s="734"/>
      <c r="H801" s="735"/>
      <c r="I801" s="735"/>
      <c r="J801" s="735"/>
    </row>
    <row r="802" spans="1:10" s="737" customFormat="1" ht="16.5" customHeight="1">
      <c r="A802" s="779" t="s">
        <v>1609</v>
      </c>
      <c r="B802" s="759"/>
      <c r="C802" s="731">
        <v>52</v>
      </c>
      <c r="D802" s="731">
        <v>52</v>
      </c>
      <c r="E802" s="761"/>
      <c r="F802" s="733" t="s">
        <v>783</v>
      </c>
      <c r="G802" s="734"/>
      <c r="H802" s="735"/>
      <c r="I802" s="735"/>
      <c r="J802" s="735"/>
    </row>
    <row r="803" spans="1:10" s="737" customFormat="1" ht="16.5" customHeight="1">
      <c r="A803" s="779" t="s">
        <v>1610</v>
      </c>
      <c r="B803" s="759"/>
      <c r="C803" s="731">
        <v>52</v>
      </c>
      <c r="D803" s="731">
        <v>52</v>
      </c>
      <c r="E803" s="761"/>
      <c r="F803" s="733" t="s">
        <v>783</v>
      </c>
      <c r="G803" s="734"/>
      <c r="H803" s="735"/>
      <c r="I803" s="735"/>
      <c r="J803" s="735"/>
    </row>
    <row r="804" spans="1:10" s="737" customFormat="1" ht="16.5" customHeight="1">
      <c r="A804" s="779" t="s">
        <v>1611</v>
      </c>
      <c r="B804" s="759"/>
      <c r="C804" s="731">
        <v>52</v>
      </c>
      <c r="D804" s="731">
        <v>52</v>
      </c>
      <c r="E804" s="761"/>
      <c r="F804" s="733" t="s">
        <v>783</v>
      </c>
      <c r="G804" s="734"/>
      <c r="H804" s="735"/>
      <c r="I804" s="735"/>
      <c r="J804" s="735"/>
    </row>
    <row r="805" spans="1:10" s="737" customFormat="1" ht="16.5" customHeight="1">
      <c r="A805" s="779" t="s">
        <v>1612</v>
      </c>
      <c r="B805" s="759"/>
      <c r="C805" s="731">
        <v>52</v>
      </c>
      <c r="D805" s="731">
        <v>52</v>
      </c>
      <c r="E805" s="761"/>
      <c r="F805" s="733" t="s">
        <v>783</v>
      </c>
      <c r="G805" s="734"/>
      <c r="H805" s="735"/>
      <c r="I805" s="735"/>
      <c r="J805" s="735"/>
    </row>
    <row r="806" spans="1:10" s="737" customFormat="1" ht="16.5" customHeight="1">
      <c r="A806" s="779" t="s">
        <v>1612</v>
      </c>
      <c r="B806" s="759"/>
      <c r="C806" s="731">
        <v>52</v>
      </c>
      <c r="D806" s="731">
        <v>52</v>
      </c>
      <c r="E806" s="761"/>
      <c r="F806" s="733" t="s">
        <v>783</v>
      </c>
      <c r="G806" s="734"/>
      <c r="H806" s="735"/>
      <c r="I806" s="735"/>
      <c r="J806" s="735"/>
    </row>
    <row r="807" spans="1:10" s="737" customFormat="1" ht="16.5" customHeight="1">
      <c r="A807" s="779" t="s">
        <v>1613</v>
      </c>
      <c r="B807" s="759"/>
      <c r="C807" s="731">
        <v>52</v>
      </c>
      <c r="D807" s="731">
        <v>52</v>
      </c>
      <c r="E807" s="761"/>
      <c r="F807" s="733" t="s">
        <v>783</v>
      </c>
      <c r="G807" s="734"/>
      <c r="H807" s="735"/>
      <c r="I807" s="735"/>
      <c r="J807" s="735"/>
    </row>
    <row r="808" spans="1:10" s="737" customFormat="1" ht="16.5" customHeight="1">
      <c r="A808" s="779" t="s">
        <v>1614</v>
      </c>
      <c r="B808" s="759"/>
      <c r="C808" s="731">
        <v>52</v>
      </c>
      <c r="D808" s="731">
        <v>52</v>
      </c>
      <c r="E808" s="761"/>
      <c r="F808" s="733" t="s">
        <v>783</v>
      </c>
      <c r="G808" s="734"/>
      <c r="H808" s="735"/>
      <c r="I808" s="735"/>
      <c r="J808" s="735"/>
    </row>
    <row r="809" spans="1:10" s="737" customFormat="1" ht="16.5" customHeight="1">
      <c r="A809" s="779" t="s">
        <v>1615</v>
      </c>
      <c r="B809" s="759"/>
      <c r="C809" s="731">
        <v>52</v>
      </c>
      <c r="D809" s="731">
        <v>52</v>
      </c>
      <c r="E809" s="761"/>
      <c r="F809" s="733" t="s">
        <v>783</v>
      </c>
      <c r="G809" s="734"/>
      <c r="H809" s="735"/>
      <c r="I809" s="735"/>
      <c r="J809" s="735"/>
    </row>
    <row r="810" spans="1:10" s="737" customFormat="1" ht="16.5" customHeight="1">
      <c r="A810" s="779" t="s">
        <v>1616</v>
      </c>
      <c r="B810" s="759"/>
      <c r="C810" s="731">
        <v>52</v>
      </c>
      <c r="D810" s="731">
        <v>52</v>
      </c>
      <c r="E810" s="761"/>
      <c r="F810" s="733" t="s">
        <v>783</v>
      </c>
      <c r="G810" s="734"/>
      <c r="H810" s="735"/>
      <c r="I810" s="735"/>
      <c r="J810" s="735"/>
    </row>
    <row r="811" spans="1:10" s="737" customFormat="1" ht="16.5" customHeight="1">
      <c r="A811" s="779" t="s">
        <v>1617</v>
      </c>
      <c r="B811" s="759"/>
      <c r="C811" s="731">
        <v>52</v>
      </c>
      <c r="D811" s="731">
        <v>52</v>
      </c>
      <c r="E811" s="761"/>
      <c r="F811" s="733" t="s">
        <v>783</v>
      </c>
      <c r="G811" s="734"/>
      <c r="H811" s="735"/>
      <c r="I811" s="735"/>
      <c r="J811" s="735"/>
    </row>
    <row r="812" spans="1:10" s="737" customFormat="1" ht="16.5" customHeight="1">
      <c r="A812" s="779" t="s">
        <v>1618</v>
      </c>
      <c r="B812" s="759"/>
      <c r="C812" s="731">
        <v>52</v>
      </c>
      <c r="D812" s="731">
        <v>52</v>
      </c>
      <c r="E812" s="761"/>
      <c r="F812" s="733" t="s">
        <v>783</v>
      </c>
      <c r="G812" s="734"/>
      <c r="H812" s="735"/>
      <c r="I812" s="735"/>
      <c r="J812" s="735"/>
    </row>
    <row r="813" spans="1:10" s="737" customFormat="1" ht="16.5" customHeight="1">
      <c r="A813" s="779" t="s">
        <v>1619</v>
      </c>
      <c r="B813" s="759"/>
      <c r="C813" s="731">
        <v>52</v>
      </c>
      <c r="D813" s="731">
        <v>52</v>
      </c>
      <c r="E813" s="761"/>
      <c r="F813" s="733" t="s">
        <v>783</v>
      </c>
      <c r="G813" s="734"/>
      <c r="H813" s="735"/>
      <c r="I813" s="735"/>
      <c r="J813" s="735"/>
    </row>
    <row r="814" spans="1:10" s="737" customFormat="1" ht="16.5" customHeight="1">
      <c r="A814" s="779" t="s">
        <v>1620</v>
      </c>
      <c r="B814" s="759"/>
      <c r="C814" s="731">
        <v>52</v>
      </c>
      <c r="D814" s="731">
        <v>52</v>
      </c>
      <c r="E814" s="761"/>
      <c r="F814" s="733" t="s">
        <v>783</v>
      </c>
      <c r="G814" s="734"/>
      <c r="H814" s="735"/>
      <c r="I814" s="735"/>
      <c r="J814" s="735"/>
    </row>
    <row r="815" spans="1:10" s="737" customFormat="1" ht="16.5" customHeight="1">
      <c r="A815" s="779" t="s">
        <v>1621</v>
      </c>
      <c r="B815" s="759"/>
      <c r="C815" s="731">
        <v>52</v>
      </c>
      <c r="D815" s="731">
        <v>52</v>
      </c>
      <c r="E815" s="761"/>
      <c r="F815" s="733" t="s">
        <v>783</v>
      </c>
      <c r="G815" s="734"/>
      <c r="H815" s="735"/>
      <c r="I815" s="735"/>
      <c r="J815" s="735"/>
    </row>
    <row r="816" spans="1:10" s="737" customFormat="1" ht="16.5" customHeight="1">
      <c r="A816" s="779" t="s">
        <v>1622</v>
      </c>
      <c r="B816" s="759"/>
      <c r="C816" s="731">
        <v>52</v>
      </c>
      <c r="D816" s="731">
        <v>52</v>
      </c>
      <c r="E816" s="761"/>
      <c r="F816" s="733" t="s">
        <v>783</v>
      </c>
      <c r="G816" s="734"/>
      <c r="H816" s="735"/>
      <c r="I816" s="735"/>
      <c r="J816" s="735"/>
    </row>
    <row r="817" spans="1:10" s="737" customFormat="1" ht="16.5" customHeight="1">
      <c r="A817" s="779" t="s">
        <v>1623</v>
      </c>
      <c r="B817" s="759"/>
      <c r="C817" s="731">
        <v>52</v>
      </c>
      <c r="D817" s="731">
        <v>52</v>
      </c>
      <c r="E817" s="761"/>
      <c r="F817" s="733" t="s">
        <v>783</v>
      </c>
      <c r="G817" s="734"/>
      <c r="H817" s="735"/>
      <c r="I817" s="735"/>
      <c r="J817" s="735"/>
    </row>
    <row r="818" spans="1:10" s="737" customFormat="1" ht="16.5" customHeight="1">
      <c r="A818" s="779" t="s">
        <v>1624</v>
      </c>
      <c r="B818" s="759"/>
      <c r="C818" s="731">
        <v>52</v>
      </c>
      <c r="D818" s="731">
        <v>52</v>
      </c>
      <c r="E818" s="761"/>
      <c r="F818" s="733" t="s">
        <v>783</v>
      </c>
      <c r="G818" s="734"/>
      <c r="H818" s="735"/>
      <c r="I818" s="735"/>
      <c r="J818" s="735"/>
    </row>
    <row r="819" spans="1:10" s="737" customFormat="1" ht="16.5" customHeight="1">
      <c r="A819" s="779" t="s">
        <v>1625</v>
      </c>
      <c r="B819" s="759"/>
      <c r="C819" s="731">
        <v>52</v>
      </c>
      <c r="D819" s="731">
        <v>52</v>
      </c>
      <c r="E819" s="761"/>
      <c r="F819" s="733" t="s">
        <v>783</v>
      </c>
      <c r="G819" s="734"/>
      <c r="H819" s="735"/>
      <c r="I819" s="735"/>
      <c r="J819" s="735"/>
    </row>
    <row r="820" spans="1:10" s="737" customFormat="1" ht="16.5" customHeight="1">
      <c r="A820" s="779" t="s">
        <v>1626</v>
      </c>
      <c r="B820" s="759"/>
      <c r="C820" s="731">
        <v>52</v>
      </c>
      <c r="D820" s="731">
        <v>52</v>
      </c>
      <c r="E820" s="761"/>
      <c r="F820" s="733" t="s">
        <v>783</v>
      </c>
      <c r="G820" s="734"/>
      <c r="H820" s="735"/>
      <c r="I820" s="735"/>
      <c r="J820" s="735"/>
    </row>
    <row r="821" spans="1:10" s="737" customFormat="1" ht="16.5" customHeight="1">
      <c r="A821" s="779" t="s">
        <v>1627</v>
      </c>
      <c r="B821" s="759"/>
      <c r="C821" s="731">
        <v>52</v>
      </c>
      <c r="D821" s="731">
        <v>52</v>
      </c>
      <c r="E821" s="761"/>
      <c r="F821" s="733" t="s">
        <v>783</v>
      </c>
      <c r="G821" s="734"/>
      <c r="H821" s="735"/>
      <c r="I821" s="735"/>
      <c r="J821" s="735"/>
    </row>
    <row r="822" spans="1:10" s="737" customFormat="1" ht="16.5" customHeight="1">
      <c r="A822" s="779" t="s">
        <v>1628</v>
      </c>
      <c r="B822" s="759"/>
      <c r="C822" s="731">
        <v>52</v>
      </c>
      <c r="D822" s="731">
        <v>52</v>
      </c>
      <c r="E822" s="761"/>
      <c r="F822" s="733" t="s">
        <v>783</v>
      </c>
      <c r="G822" s="734"/>
      <c r="H822" s="735"/>
      <c r="I822" s="735"/>
      <c r="J822" s="735"/>
    </row>
    <row r="823" spans="1:10" s="737" customFormat="1" ht="16.5" customHeight="1">
      <c r="A823" s="779" t="s">
        <v>1629</v>
      </c>
      <c r="B823" s="759"/>
      <c r="C823" s="731">
        <v>52</v>
      </c>
      <c r="D823" s="731">
        <v>52</v>
      </c>
      <c r="E823" s="761"/>
      <c r="F823" s="733" t="s">
        <v>783</v>
      </c>
      <c r="G823" s="734"/>
      <c r="H823" s="735"/>
      <c r="I823" s="735"/>
      <c r="J823" s="735"/>
    </row>
    <row r="824" spans="1:10" s="737" customFormat="1" ht="16.5" customHeight="1">
      <c r="A824" s="779" t="s">
        <v>1630</v>
      </c>
      <c r="B824" s="759"/>
      <c r="C824" s="731">
        <v>52</v>
      </c>
      <c r="D824" s="731">
        <v>52</v>
      </c>
      <c r="E824" s="761"/>
      <c r="F824" s="733" t="s">
        <v>783</v>
      </c>
      <c r="G824" s="734"/>
      <c r="H824" s="735"/>
      <c r="I824" s="735"/>
      <c r="J824" s="735"/>
    </row>
    <row r="825" spans="1:10" s="737" customFormat="1" ht="16.5" customHeight="1">
      <c r="A825" s="779" t="s">
        <v>1631</v>
      </c>
      <c r="B825" s="759"/>
      <c r="C825" s="731">
        <v>52</v>
      </c>
      <c r="D825" s="731">
        <v>52</v>
      </c>
      <c r="E825" s="761"/>
      <c r="F825" s="733" t="s">
        <v>783</v>
      </c>
      <c r="G825" s="734"/>
      <c r="H825" s="735"/>
      <c r="I825" s="735"/>
      <c r="J825" s="735"/>
    </row>
    <row r="826" spans="1:10" s="737" customFormat="1" ht="16.5" customHeight="1">
      <c r="A826" s="779" t="s">
        <v>1632</v>
      </c>
      <c r="B826" s="759"/>
      <c r="C826" s="731">
        <v>52</v>
      </c>
      <c r="D826" s="731">
        <v>52</v>
      </c>
      <c r="E826" s="761"/>
      <c r="F826" s="733" t="s">
        <v>783</v>
      </c>
      <c r="G826" s="734"/>
      <c r="H826" s="735"/>
      <c r="I826" s="735"/>
      <c r="J826" s="735"/>
    </row>
    <row r="827" spans="1:10" s="737" customFormat="1" ht="16.5" customHeight="1">
      <c r="A827" s="779" t="s">
        <v>1633</v>
      </c>
      <c r="B827" s="759"/>
      <c r="C827" s="731">
        <v>52</v>
      </c>
      <c r="D827" s="731">
        <v>52</v>
      </c>
      <c r="E827" s="761"/>
      <c r="F827" s="733" t="s">
        <v>783</v>
      </c>
      <c r="G827" s="734"/>
      <c r="H827" s="735"/>
      <c r="I827" s="735"/>
      <c r="J827" s="735"/>
    </row>
    <row r="828" spans="1:10" s="737" customFormat="1" ht="16.5" customHeight="1">
      <c r="A828" s="779" t="s">
        <v>1634</v>
      </c>
      <c r="B828" s="759"/>
      <c r="C828" s="731">
        <v>52</v>
      </c>
      <c r="D828" s="731">
        <v>52</v>
      </c>
      <c r="E828" s="761"/>
      <c r="F828" s="733" t="s">
        <v>783</v>
      </c>
      <c r="G828" s="734"/>
      <c r="H828" s="735"/>
      <c r="I828" s="735"/>
      <c r="J828" s="735"/>
    </row>
    <row r="829" spans="1:10" s="737" customFormat="1" ht="16.5" customHeight="1">
      <c r="A829" s="779" t="s">
        <v>1635</v>
      </c>
      <c r="B829" s="759"/>
      <c r="C829" s="731">
        <v>52</v>
      </c>
      <c r="D829" s="731">
        <v>52</v>
      </c>
      <c r="E829" s="761"/>
      <c r="F829" s="733" t="s">
        <v>783</v>
      </c>
      <c r="G829" s="734"/>
      <c r="H829" s="735"/>
      <c r="I829" s="735"/>
      <c r="J829" s="735"/>
    </row>
    <row r="830" spans="1:10" s="737" customFormat="1" ht="16.5" customHeight="1">
      <c r="A830" s="779" t="s">
        <v>1636</v>
      </c>
      <c r="B830" s="759"/>
      <c r="C830" s="731">
        <v>52</v>
      </c>
      <c r="D830" s="731">
        <v>52</v>
      </c>
      <c r="E830" s="761"/>
      <c r="F830" s="733" t="s">
        <v>783</v>
      </c>
      <c r="G830" s="734"/>
      <c r="H830" s="735"/>
      <c r="I830" s="735"/>
      <c r="J830" s="735"/>
    </row>
    <row r="831" spans="1:10" s="737" customFormat="1" ht="16.5" customHeight="1">
      <c r="A831" s="779" t="s">
        <v>1637</v>
      </c>
      <c r="B831" s="759"/>
      <c r="C831" s="731">
        <v>52</v>
      </c>
      <c r="D831" s="731">
        <v>52</v>
      </c>
      <c r="E831" s="761"/>
      <c r="F831" s="733" t="s">
        <v>783</v>
      </c>
      <c r="G831" s="734"/>
      <c r="H831" s="735"/>
      <c r="I831" s="735"/>
      <c r="J831" s="735"/>
    </row>
    <row r="832" spans="1:10" s="737" customFormat="1" ht="16.5" customHeight="1">
      <c r="A832" s="779" t="s">
        <v>1638</v>
      </c>
      <c r="B832" s="759"/>
      <c r="C832" s="731">
        <v>52</v>
      </c>
      <c r="D832" s="731">
        <v>52</v>
      </c>
      <c r="E832" s="761"/>
      <c r="F832" s="733" t="s">
        <v>783</v>
      </c>
      <c r="G832" s="734"/>
      <c r="H832" s="735"/>
      <c r="I832" s="735"/>
      <c r="J832" s="735"/>
    </row>
    <row r="833" spans="1:10" s="737" customFormat="1" ht="16.5" customHeight="1">
      <c r="A833" s="779" t="s">
        <v>1638</v>
      </c>
      <c r="B833" s="759"/>
      <c r="C833" s="731">
        <v>52</v>
      </c>
      <c r="D833" s="731">
        <v>52</v>
      </c>
      <c r="E833" s="761"/>
      <c r="F833" s="733" t="s">
        <v>783</v>
      </c>
      <c r="G833" s="734"/>
      <c r="H833" s="735"/>
      <c r="I833" s="735"/>
      <c r="J833" s="735"/>
    </row>
    <row r="834" spans="1:10" s="737" customFormat="1" ht="16.5" customHeight="1">
      <c r="A834" s="779" t="s">
        <v>1639</v>
      </c>
      <c r="B834" s="759"/>
      <c r="C834" s="731">
        <v>52</v>
      </c>
      <c r="D834" s="731">
        <v>52</v>
      </c>
      <c r="E834" s="761"/>
      <c r="F834" s="733" t="s">
        <v>783</v>
      </c>
      <c r="G834" s="734"/>
      <c r="H834" s="735"/>
      <c r="I834" s="735"/>
      <c r="J834" s="735"/>
    </row>
    <row r="835" spans="1:10" s="737" customFormat="1" ht="16.5" customHeight="1">
      <c r="A835" s="779" t="s">
        <v>1640</v>
      </c>
      <c r="B835" s="759"/>
      <c r="C835" s="731">
        <v>52</v>
      </c>
      <c r="D835" s="731">
        <v>52</v>
      </c>
      <c r="E835" s="761"/>
      <c r="F835" s="733" t="s">
        <v>783</v>
      </c>
      <c r="G835" s="734"/>
      <c r="H835" s="735"/>
      <c r="I835" s="735"/>
      <c r="J835" s="735"/>
    </row>
    <row r="836" spans="1:10" s="737" customFormat="1" ht="16.5" customHeight="1">
      <c r="A836" s="779" t="s">
        <v>1641</v>
      </c>
      <c r="B836" s="759"/>
      <c r="C836" s="731">
        <v>52</v>
      </c>
      <c r="D836" s="731">
        <v>52</v>
      </c>
      <c r="E836" s="761"/>
      <c r="F836" s="733" t="s">
        <v>783</v>
      </c>
      <c r="G836" s="734"/>
      <c r="H836" s="735"/>
      <c r="I836" s="735"/>
      <c r="J836" s="735"/>
    </row>
    <row r="837" spans="1:10" s="737" customFormat="1" ht="16.5" customHeight="1">
      <c r="A837" s="779" t="s">
        <v>1642</v>
      </c>
      <c r="B837" s="759"/>
      <c r="C837" s="731">
        <v>52</v>
      </c>
      <c r="D837" s="731">
        <v>52</v>
      </c>
      <c r="E837" s="761"/>
      <c r="F837" s="733" t="s">
        <v>783</v>
      </c>
      <c r="G837" s="734"/>
      <c r="H837" s="735"/>
      <c r="I837" s="735"/>
      <c r="J837" s="735"/>
    </row>
    <row r="838" spans="1:10" s="737" customFormat="1" ht="16.5" customHeight="1">
      <c r="A838" s="779" t="s">
        <v>1643</v>
      </c>
      <c r="B838" s="759"/>
      <c r="C838" s="731">
        <v>52</v>
      </c>
      <c r="D838" s="731">
        <v>52</v>
      </c>
      <c r="E838" s="761"/>
      <c r="F838" s="733" t="s">
        <v>783</v>
      </c>
      <c r="G838" s="734"/>
      <c r="H838" s="735"/>
      <c r="I838" s="735"/>
      <c r="J838" s="735"/>
    </row>
    <row r="839" spans="1:10" s="737" customFormat="1" ht="16.5" customHeight="1">
      <c r="A839" s="779" t="s">
        <v>1643</v>
      </c>
      <c r="B839" s="759"/>
      <c r="C839" s="731">
        <v>52</v>
      </c>
      <c r="D839" s="731">
        <v>52</v>
      </c>
      <c r="E839" s="761"/>
      <c r="F839" s="733" t="s">
        <v>783</v>
      </c>
      <c r="G839" s="734"/>
      <c r="H839" s="735"/>
      <c r="I839" s="735"/>
      <c r="J839" s="735"/>
    </row>
    <row r="840" spans="1:10" s="737" customFormat="1" ht="16.5" customHeight="1">
      <c r="A840" s="779" t="s">
        <v>1644</v>
      </c>
      <c r="B840" s="759"/>
      <c r="C840" s="731">
        <v>52</v>
      </c>
      <c r="D840" s="731">
        <v>52</v>
      </c>
      <c r="E840" s="761"/>
      <c r="F840" s="733" t="s">
        <v>783</v>
      </c>
      <c r="G840" s="734"/>
      <c r="H840" s="735"/>
      <c r="I840" s="735"/>
      <c r="J840" s="735"/>
    </row>
    <row r="841" spans="1:10" s="737" customFormat="1" ht="16.5" customHeight="1">
      <c r="A841" s="779" t="s">
        <v>1645</v>
      </c>
      <c r="B841" s="759"/>
      <c r="C841" s="731">
        <v>52</v>
      </c>
      <c r="D841" s="731">
        <v>52</v>
      </c>
      <c r="E841" s="761"/>
      <c r="F841" s="733" t="s">
        <v>783</v>
      </c>
      <c r="G841" s="734"/>
      <c r="H841" s="735"/>
      <c r="I841" s="735"/>
      <c r="J841" s="735"/>
    </row>
    <row r="842" spans="1:10" s="737" customFormat="1" ht="16.5" customHeight="1">
      <c r="A842" s="779" t="s">
        <v>1646</v>
      </c>
      <c r="B842" s="759"/>
      <c r="C842" s="731">
        <v>52</v>
      </c>
      <c r="D842" s="731">
        <v>52</v>
      </c>
      <c r="E842" s="761"/>
      <c r="F842" s="733" t="s">
        <v>783</v>
      </c>
      <c r="G842" s="734"/>
      <c r="H842" s="735"/>
      <c r="I842" s="735"/>
      <c r="J842" s="735"/>
    </row>
    <row r="843" spans="1:10" s="737" customFormat="1" ht="16.5" customHeight="1">
      <c r="A843" s="779" t="s">
        <v>1647</v>
      </c>
      <c r="B843" s="759"/>
      <c r="C843" s="731">
        <v>52</v>
      </c>
      <c r="D843" s="731">
        <v>52</v>
      </c>
      <c r="E843" s="761"/>
      <c r="F843" s="733" t="s">
        <v>783</v>
      </c>
      <c r="G843" s="734"/>
      <c r="H843" s="735"/>
      <c r="I843" s="735"/>
      <c r="J843" s="735"/>
    </row>
    <row r="844" spans="1:10" s="737" customFormat="1" ht="16.5" customHeight="1">
      <c r="A844" s="779" t="s">
        <v>1648</v>
      </c>
      <c r="B844" s="759"/>
      <c r="C844" s="731">
        <v>52</v>
      </c>
      <c r="D844" s="731">
        <v>52</v>
      </c>
      <c r="E844" s="761"/>
      <c r="F844" s="733" t="s">
        <v>783</v>
      </c>
      <c r="G844" s="734"/>
      <c r="H844" s="735"/>
      <c r="I844" s="735"/>
      <c r="J844" s="735"/>
    </row>
    <row r="845" spans="1:10" s="737" customFormat="1" ht="16.5" customHeight="1">
      <c r="A845" s="779" t="s">
        <v>1649</v>
      </c>
      <c r="B845" s="759"/>
      <c r="C845" s="731">
        <v>52</v>
      </c>
      <c r="D845" s="731">
        <v>52</v>
      </c>
      <c r="E845" s="761"/>
      <c r="F845" s="733" t="s">
        <v>783</v>
      </c>
      <c r="G845" s="734"/>
      <c r="H845" s="735"/>
      <c r="I845" s="735"/>
      <c r="J845" s="735"/>
    </row>
    <row r="846" spans="1:10" s="737" customFormat="1" ht="16.5" customHeight="1">
      <c r="A846" s="779" t="s">
        <v>1650</v>
      </c>
      <c r="B846" s="759"/>
      <c r="C846" s="731">
        <v>52</v>
      </c>
      <c r="D846" s="731">
        <v>52</v>
      </c>
      <c r="E846" s="761"/>
      <c r="F846" s="733" t="s">
        <v>783</v>
      </c>
      <c r="G846" s="734"/>
      <c r="H846" s="735"/>
      <c r="I846" s="735"/>
      <c r="J846" s="735"/>
    </row>
    <row r="847" spans="1:10" s="737" customFormat="1" ht="16.5" customHeight="1">
      <c r="A847" s="779" t="s">
        <v>1651</v>
      </c>
      <c r="B847" s="759"/>
      <c r="C847" s="731">
        <v>52</v>
      </c>
      <c r="D847" s="731">
        <v>52</v>
      </c>
      <c r="E847" s="761"/>
      <c r="F847" s="733" t="s">
        <v>783</v>
      </c>
      <c r="G847" s="734"/>
      <c r="H847" s="735"/>
      <c r="I847" s="735"/>
      <c r="J847" s="735"/>
    </row>
    <row r="848" spans="1:10" s="737" customFormat="1" ht="16.5" customHeight="1">
      <c r="A848" s="779" t="s">
        <v>1652</v>
      </c>
      <c r="B848" s="759"/>
      <c r="C848" s="731">
        <v>52</v>
      </c>
      <c r="D848" s="731">
        <v>52</v>
      </c>
      <c r="E848" s="761"/>
      <c r="F848" s="733" t="s">
        <v>783</v>
      </c>
      <c r="G848" s="734"/>
      <c r="H848" s="735"/>
      <c r="I848" s="735"/>
      <c r="J848" s="735"/>
    </row>
    <row r="849" spans="1:10" s="737" customFormat="1" ht="16.5" customHeight="1">
      <c r="A849" s="779" t="s">
        <v>1653</v>
      </c>
      <c r="B849" s="759"/>
      <c r="C849" s="731">
        <v>52</v>
      </c>
      <c r="D849" s="731">
        <v>52</v>
      </c>
      <c r="E849" s="761"/>
      <c r="F849" s="733" t="s">
        <v>783</v>
      </c>
      <c r="G849" s="734"/>
      <c r="H849" s="735"/>
      <c r="I849" s="735"/>
      <c r="J849" s="735"/>
    </row>
    <row r="850" spans="1:10" s="737" customFormat="1" ht="16.5" customHeight="1">
      <c r="A850" s="779" t="s">
        <v>1654</v>
      </c>
      <c r="B850" s="759"/>
      <c r="C850" s="731">
        <v>52</v>
      </c>
      <c r="D850" s="731">
        <v>52</v>
      </c>
      <c r="E850" s="761"/>
      <c r="F850" s="733" t="s">
        <v>783</v>
      </c>
      <c r="G850" s="734"/>
      <c r="H850" s="735"/>
      <c r="I850" s="735"/>
      <c r="J850" s="735"/>
    </row>
    <row r="851" spans="1:10" s="737" customFormat="1" ht="16.5" customHeight="1">
      <c r="A851" s="779" t="s">
        <v>1655</v>
      </c>
      <c r="B851" s="759"/>
      <c r="C851" s="731">
        <v>52</v>
      </c>
      <c r="D851" s="731">
        <v>52</v>
      </c>
      <c r="E851" s="761"/>
      <c r="F851" s="733" t="s">
        <v>783</v>
      </c>
      <c r="G851" s="734"/>
      <c r="H851" s="735"/>
      <c r="I851" s="735"/>
      <c r="J851" s="735"/>
    </row>
    <row r="852" spans="1:10" s="737" customFormat="1" ht="16.5" customHeight="1">
      <c r="A852" s="779" t="s">
        <v>1656</v>
      </c>
      <c r="B852" s="759"/>
      <c r="C852" s="731">
        <v>52</v>
      </c>
      <c r="D852" s="731">
        <v>52</v>
      </c>
      <c r="E852" s="761"/>
      <c r="F852" s="733" t="s">
        <v>783</v>
      </c>
      <c r="G852" s="734"/>
      <c r="H852" s="735"/>
      <c r="I852" s="735"/>
      <c r="J852" s="735"/>
    </row>
    <row r="853" spans="1:10" s="737" customFormat="1" ht="16.5" customHeight="1">
      <c r="A853" s="779" t="s">
        <v>1657</v>
      </c>
      <c r="B853" s="759"/>
      <c r="C853" s="731">
        <v>52</v>
      </c>
      <c r="D853" s="731">
        <v>52</v>
      </c>
      <c r="E853" s="761"/>
      <c r="F853" s="733" t="s">
        <v>783</v>
      </c>
      <c r="G853" s="734"/>
      <c r="H853" s="735"/>
      <c r="I853" s="735"/>
      <c r="J853" s="735"/>
    </row>
    <row r="854" spans="1:10" s="737" customFormat="1" ht="16.5" customHeight="1">
      <c r="A854" s="779" t="s">
        <v>1658</v>
      </c>
      <c r="B854" s="759"/>
      <c r="C854" s="731">
        <v>52</v>
      </c>
      <c r="D854" s="731">
        <v>52</v>
      </c>
      <c r="E854" s="761"/>
      <c r="F854" s="733" t="s">
        <v>783</v>
      </c>
      <c r="G854" s="734"/>
      <c r="H854" s="735"/>
      <c r="I854" s="735"/>
      <c r="J854" s="735"/>
    </row>
    <row r="855" spans="1:10" s="737" customFormat="1" ht="16.5" customHeight="1">
      <c r="A855" s="779" t="s">
        <v>1659</v>
      </c>
      <c r="B855" s="759"/>
      <c r="C855" s="731">
        <v>52</v>
      </c>
      <c r="D855" s="731">
        <v>52</v>
      </c>
      <c r="E855" s="761"/>
      <c r="F855" s="733" t="s">
        <v>783</v>
      </c>
      <c r="G855" s="734"/>
      <c r="H855" s="735"/>
      <c r="I855" s="735"/>
      <c r="J855" s="735"/>
    </row>
    <row r="856" spans="1:10" s="737" customFormat="1" ht="16.5" customHeight="1">
      <c r="A856" s="779" t="s">
        <v>1660</v>
      </c>
      <c r="B856" s="759"/>
      <c r="C856" s="731">
        <v>52</v>
      </c>
      <c r="D856" s="731">
        <v>52</v>
      </c>
      <c r="E856" s="761"/>
      <c r="F856" s="733" t="s">
        <v>783</v>
      </c>
      <c r="G856" s="734"/>
      <c r="H856" s="735"/>
      <c r="I856" s="735"/>
      <c r="J856" s="735"/>
    </row>
    <row r="857" spans="1:10" s="737" customFormat="1" ht="16.5" customHeight="1">
      <c r="A857" s="779" t="s">
        <v>1661</v>
      </c>
      <c r="B857" s="759"/>
      <c r="C857" s="731">
        <v>52</v>
      </c>
      <c r="D857" s="731">
        <v>52</v>
      </c>
      <c r="E857" s="761"/>
      <c r="F857" s="733" t="s">
        <v>783</v>
      </c>
      <c r="G857" s="734"/>
      <c r="H857" s="735"/>
      <c r="I857" s="735"/>
      <c r="J857" s="735"/>
    </row>
    <row r="858" spans="1:10" s="737" customFormat="1" ht="16.5" customHeight="1">
      <c r="A858" s="779" t="s">
        <v>1662</v>
      </c>
      <c r="B858" s="759"/>
      <c r="C858" s="731">
        <v>52</v>
      </c>
      <c r="D858" s="731">
        <v>52</v>
      </c>
      <c r="E858" s="761"/>
      <c r="F858" s="733" t="s">
        <v>783</v>
      </c>
      <c r="G858" s="734"/>
      <c r="H858" s="735"/>
      <c r="I858" s="735"/>
      <c r="J858" s="735"/>
    </row>
    <row r="859" spans="1:10" s="737" customFormat="1" ht="16.5" customHeight="1">
      <c r="A859" s="779" t="s">
        <v>1663</v>
      </c>
      <c r="B859" s="759"/>
      <c r="C859" s="731">
        <v>52</v>
      </c>
      <c r="D859" s="731">
        <v>52</v>
      </c>
      <c r="E859" s="761"/>
      <c r="F859" s="733" t="s">
        <v>783</v>
      </c>
      <c r="G859" s="734"/>
      <c r="H859" s="735"/>
      <c r="I859" s="735"/>
      <c r="J859" s="735"/>
    </row>
    <row r="860" spans="1:10" s="737" customFormat="1" ht="16.5" customHeight="1">
      <c r="A860" s="779" t="s">
        <v>1664</v>
      </c>
      <c r="B860" s="759"/>
      <c r="C860" s="731">
        <v>52</v>
      </c>
      <c r="D860" s="731">
        <v>52</v>
      </c>
      <c r="E860" s="761"/>
      <c r="F860" s="733" t="s">
        <v>783</v>
      </c>
      <c r="G860" s="734"/>
      <c r="H860" s="735"/>
      <c r="I860" s="735"/>
      <c r="J860" s="735"/>
    </row>
    <row r="861" spans="1:10" s="737" customFormat="1" ht="16.5" customHeight="1">
      <c r="A861" s="779" t="s">
        <v>1665</v>
      </c>
      <c r="B861" s="759"/>
      <c r="C861" s="731">
        <v>52</v>
      </c>
      <c r="D861" s="731">
        <v>52</v>
      </c>
      <c r="E861" s="761"/>
      <c r="F861" s="733" t="s">
        <v>783</v>
      </c>
      <c r="G861" s="734"/>
      <c r="H861" s="735"/>
      <c r="I861" s="735"/>
      <c r="J861" s="735"/>
    </row>
    <row r="862" spans="1:10" s="737" customFormat="1" ht="16.5" customHeight="1">
      <c r="A862" s="779" t="s">
        <v>1666</v>
      </c>
      <c r="B862" s="759"/>
      <c r="C862" s="731">
        <v>52</v>
      </c>
      <c r="D862" s="731">
        <v>52</v>
      </c>
      <c r="E862" s="761"/>
      <c r="F862" s="733" t="s">
        <v>783</v>
      </c>
      <c r="G862" s="734"/>
      <c r="H862" s="735"/>
      <c r="I862" s="735"/>
      <c r="J862" s="735"/>
    </row>
    <row r="863" spans="1:10" s="737" customFormat="1" ht="16.5" customHeight="1">
      <c r="A863" s="779" t="s">
        <v>1667</v>
      </c>
      <c r="B863" s="759"/>
      <c r="C863" s="731">
        <v>52</v>
      </c>
      <c r="D863" s="731">
        <v>52</v>
      </c>
      <c r="E863" s="761"/>
      <c r="F863" s="733" t="s">
        <v>783</v>
      </c>
      <c r="G863" s="734"/>
      <c r="H863" s="735"/>
      <c r="I863" s="735"/>
      <c r="J863" s="735"/>
    </row>
    <row r="864" spans="1:10" s="737" customFormat="1" ht="16.5" customHeight="1">
      <c r="A864" s="779" t="s">
        <v>1668</v>
      </c>
      <c r="B864" s="759"/>
      <c r="C864" s="731">
        <v>52</v>
      </c>
      <c r="D864" s="731">
        <v>52</v>
      </c>
      <c r="E864" s="761"/>
      <c r="F864" s="733" t="s">
        <v>783</v>
      </c>
      <c r="G864" s="734"/>
      <c r="H864" s="735"/>
      <c r="I864" s="735"/>
      <c r="J864" s="735"/>
    </row>
    <row r="865" spans="1:10" s="737" customFormat="1" ht="16.5" customHeight="1">
      <c r="A865" s="779" t="s">
        <v>1669</v>
      </c>
      <c r="B865" s="759"/>
      <c r="C865" s="731">
        <v>52</v>
      </c>
      <c r="D865" s="731">
        <v>52</v>
      </c>
      <c r="E865" s="761"/>
      <c r="F865" s="733" t="s">
        <v>783</v>
      </c>
      <c r="G865" s="734"/>
      <c r="H865" s="735"/>
      <c r="I865" s="735"/>
      <c r="J865" s="735"/>
    </row>
    <row r="866" spans="1:10" s="737" customFormat="1" ht="16.5" customHeight="1">
      <c r="A866" s="779" t="s">
        <v>1670</v>
      </c>
      <c r="B866" s="759"/>
      <c r="C866" s="731">
        <v>52</v>
      </c>
      <c r="D866" s="731">
        <v>52</v>
      </c>
      <c r="E866" s="761"/>
      <c r="F866" s="733" t="s">
        <v>783</v>
      </c>
      <c r="G866" s="734"/>
      <c r="H866" s="735"/>
      <c r="I866" s="735"/>
      <c r="J866" s="735"/>
    </row>
    <row r="867" spans="1:10" s="737" customFormat="1" ht="16.5" customHeight="1">
      <c r="A867" s="779" t="s">
        <v>1671</v>
      </c>
      <c r="B867" s="759"/>
      <c r="C867" s="731">
        <v>52</v>
      </c>
      <c r="D867" s="731">
        <v>52</v>
      </c>
      <c r="E867" s="761"/>
      <c r="F867" s="733" t="s">
        <v>783</v>
      </c>
      <c r="G867" s="734"/>
      <c r="H867" s="735"/>
      <c r="I867" s="735"/>
      <c r="J867" s="735"/>
    </row>
    <row r="868" spans="1:10" s="737" customFormat="1" ht="16.5" customHeight="1">
      <c r="A868" s="779" t="s">
        <v>1672</v>
      </c>
      <c r="B868" s="759"/>
      <c r="C868" s="731">
        <v>52</v>
      </c>
      <c r="D868" s="731">
        <v>52</v>
      </c>
      <c r="E868" s="761"/>
      <c r="F868" s="733" t="s">
        <v>783</v>
      </c>
      <c r="G868" s="734"/>
      <c r="H868" s="735"/>
      <c r="I868" s="735"/>
      <c r="J868" s="735"/>
    </row>
    <row r="869" spans="1:10" s="737" customFormat="1" ht="16.5" customHeight="1">
      <c r="A869" s="779" t="s">
        <v>1673</v>
      </c>
      <c r="B869" s="759"/>
      <c r="C869" s="731">
        <v>52</v>
      </c>
      <c r="D869" s="731">
        <v>52</v>
      </c>
      <c r="E869" s="761"/>
      <c r="F869" s="733" t="s">
        <v>783</v>
      </c>
      <c r="G869" s="734"/>
      <c r="H869" s="735"/>
      <c r="I869" s="735"/>
      <c r="J869" s="735"/>
    </row>
    <row r="870" spans="1:10" s="737" customFormat="1" ht="16.5" customHeight="1">
      <c r="A870" s="779" t="s">
        <v>1674</v>
      </c>
      <c r="B870" s="759"/>
      <c r="C870" s="731">
        <v>52</v>
      </c>
      <c r="D870" s="731">
        <v>52</v>
      </c>
      <c r="E870" s="761"/>
      <c r="F870" s="733" t="s">
        <v>783</v>
      </c>
      <c r="G870" s="734"/>
      <c r="H870" s="735"/>
      <c r="I870" s="735"/>
      <c r="J870" s="735"/>
    </row>
    <row r="871" spans="1:10" s="737" customFormat="1" ht="16.5" customHeight="1">
      <c r="A871" s="779" t="s">
        <v>1675</v>
      </c>
      <c r="B871" s="759"/>
      <c r="C871" s="731">
        <v>52</v>
      </c>
      <c r="D871" s="731">
        <v>52</v>
      </c>
      <c r="E871" s="761"/>
      <c r="F871" s="733" t="s">
        <v>783</v>
      </c>
      <c r="G871" s="734"/>
      <c r="H871" s="735"/>
      <c r="I871" s="735"/>
      <c r="J871" s="735"/>
    </row>
    <row r="872" spans="1:10" s="737" customFormat="1" ht="16.5" customHeight="1">
      <c r="A872" s="779" t="s">
        <v>1676</v>
      </c>
      <c r="B872" s="759"/>
      <c r="C872" s="731">
        <v>52</v>
      </c>
      <c r="D872" s="731">
        <v>52</v>
      </c>
      <c r="E872" s="761"/>
      <c r="F872" s="733" t="s">
        <v>783</v>
      </c>
      <c r="G872" s="734"/>
      <c r="H872" s="735"/>
      <c r="I872" s="735"/>
      <c r="J872" s="735"/>
    </row>
    <row r="873" spans="1:10" s="737" customFormat="1" ht="16.5" customHeight="1">
      <c r="A873" s="779" t="s">
        <v>1677</v>
      </c>
      <c r="B873" s="759"/>
      <c r="C873" s="731">
        <v>52</v>
      </c>
      <c r="D873" s="731">
        <v>52</v>
      </c>
      <c r="E873" s="761"/>
      <c r="F873" s="733" t="s">
        <v>783</v>
      </c>
      <c r="G873" s="734"/>
      <c r="H873" s="735"/>
      <c r="I873" s="735"/>
      <c r="J873" s="735"/>
    </row>
    <row r="874" spans="1:10" s="737" customFormat="1" ht="16.5" customHeight="1">
      <c r="A874" s="779" t="s">
        <v>1678</v>
      </c>
      <c r="B874" s="759"/>
      <c r="C874" s="731">
        <v>52</v>
      </c>
      <c r="D874" s="731">
        <v>52</v>
      </c>
      <c r="E874" s="761"/>
      <c r="F874" s="733" t="s">
        <v>783</v>
      </c>
      <c r="G874" s="734"/>
      <c r="H874" s="735"/>
      <c r="I874" s="735"/>
      <c r="J874" s="735"/>
    </row>
    <row r="875" spans="1:10" s="737" customFormat="1" ht="16.5" customHeight="1">
      <c r="A875" s="779" t="s">
        <v>1678</v>
      </c>
      <c r="B875" s="759"/>
      <c r="C875" s="731">
        <v>52</v>
      </c>
      <c r="D875" s="731">
        <v>52</v>
      </c>
      <c r="E875" s="761"/>
      <c r="F875" s="733" t="s">
        <v>783</v>
      </c>
      <c r="G875" s="734"/>
      <c r="H875" s="735"/>
      <c r="I875" s="735"/>
      <c r="J875" s="735"/>
    </row>
    <row r="876" spans="1:10" s="737" customFormat="1" ht="16.5" customHeight="1">
      <c r="A876" s="779" t="s">
        <v>1679</v>
      </c>
      <c r="B876" s="759"/>
      <c r="C876" s="731">
        <v>52</v>
      </c>
      <c r="D876" s="731">
        <v>52</v>
      </c>
      <c r="E876" s="761"/>
      <c r="F876" s="733" t="s">
        <v>783</v>
      </c>
      <c r="G876" s="734"/>
      <c r="H876" s="735"/>
      <c r="I876" s="735"/>
      <c r="J876" s="735"/>
    </row>
    <row r="877" spans="1:10" s="737" customFormat="1" ht="16.5" customHeight="1">
      <c r="A877" s="779" t="s">
        <v>1680</v>
      </c>
      <c r="B877" s="759"/>
      <c r="C877" s="731">
        <v>52</v>
      </c>
      <c r="D877" s="731">
        <v>52</v>
      </c>
      <c r="E877" s="761"/>
      <c r="F877" s="733" t="s">
        <v>783</v>
      </c>
      <c r="G877" s="734"/>
      <c r="H877" s="735"/>
      <c r="I877" s="735"/>
      <c r="J877" s="735"/>
    </row>
    <row r="878" spans="1:10" s="737" customFormat="1" ht="16.5" customHeight="1">
      <c r="A878" s="779" t="s">
        <v>1681</v>
      </c>
      <c r="B878" s="759"/>
      <c r="C878" s="731">
        <v>52</v>
      </c>
      <c r="D878" s="731">
        <v>52</v>
      </c>
      <c r="E878" s="761"/>
      <c r="F878" s="733" t="s">
        <v>783</v>
      </c>
      <c r="G878" s="734"/>
      <c r="H878" s="735"/>
      <c r="I878" s="735"/>
      <c r="J878" s="735"/>
    </row>
    <row r="879" spans="1:10" s="737" customFormat="1" ht="16.5" customHeight="1">
      <c r="A879" s="779" t="s">
        <v>1682</v>
      </c>
      <c r="B879" s="759"/>
      <c r="C879" s="731">
        <v>52</v>
      </c>
      <c r="D879" s="731">
        <v>52</v>
      </c>
      <c r="E879" s="761"/>
      <c r="F879" s="733" t="s">
        <v>783</v>
      </c>
      <c r="G879" s="734"/>
      <c r="H879" s="735"/>
      <c r="I879" s="735"/>
      <c r="J879" s="735"/>
    </row>
    <row r="880" spans="1:10" s="737" customFormat="1" ht="16.5" customHeight="1">
      <c r="A880" s="779" t="s">
        <v>1683</v>
      </c>
      <c r="B880" s="759"/>
      <c r="C880" s="731">
        <v>52</v>
      </c>
      <c r="D880" s="731">
        <v>52</v>
      </c>
      <c r="E880" s="761"/>
      <c r="F880" s="733" t="s">
        <v>783</v>
      </c>
      <c r="G880" s="734"/>
      <c r="H880" s="735"/>
      <c r="I880" s="735"/>
      <c r="J880" s="735"/>
    </row>
    <row r="881" spans="1:10" s="737" customFormat="1" ht="16.5" customHeight="1">
      <c r="A881" s="779" t="s">
        <v>1683</v>
      </c>
      <c r="B881" s="759"/>
      <c r="C881" s="731">
        <v>52</v>
      </c>
      <c r="D881" s="731">
        <v>52</v>
      </c>
      <c r="E881" s="761"/>
      <c r="F881" s="733" t="s">
        <v>783</v>
      </c>
      <c r="G881" s="734"/>
      <c r="H881" s="735"/>
      <c r="I881" s="735"/>
      <c r="J881" s="735"/>
    </row>
    <row r="882" spans="1:10" s="737" customFormat="1" ht="16.5" customHeight="1">
      <c r="A882" s="779" t="s">
        <v>1684</v>
      </c>
      <c r="B882" s="759"/>
      <c r="C882" s="731">
        <v>52</v>
      </c>
      <c r="D882" s="731">
        <v>52</v>
      </c>
      <c r="E882" s="761"/>
      <c r="F882" s="733" t="s">
        <v>783</v>
      </c>
      <c r="G882" s="734"/>
      <c r="H882" s="735"/>
      <c r="I882" s="735"/>
      <c r="J882" s="735"/>
    </row>
    <row r="883" spans="1:10" s="737" customFormat="1" ht="16.5" customHeight="1">
      <c r="A883" s="779" t="s">
        <v>1685</v>
      </c>
      <c r="B883" s="759"/>
      <c r="C883" s="731">
        <v>52</v>
      </c>
      <c r="D883" s="731">
        <v>52</v>
      </c>
      <c r="E883" s="761"/>
      <c r="F883" s="733" t="s">
        <v>783</v>
      </c>
      <c r="G883" s="734"/>
      <c r="H883" s="735"/>
      <c r="I883" s="735"/>
      <c r="J883" s="735"/>
    </row>
    <row r="884" spans="1:10" s="737" customFormat="1" ht="16.5" customHeight="1">
      <c r="A884" s="779" t="s">
        <v>1686</v>
      </c>
      <c r="B884" s="759"/>
      <c r="C884" s="731">
        <v>52</v>
      </c>
      <c r="D884" s="731">
        <v>52</v>
      </c>
      <c r="E884" s="761"/>
      <c r="F884" s="733" t="s">
        <v>783</v>
      </c>
      <c r="G884" s="734"/>
      <c r="H884" s="735"/>
      <c r="I884" s="735"/>
      <c r="J884" s="735"/>
    </row>
    <row r="885" spans="1:10" s="737" customFormat="1" ht="16.5" customHeight="1">
      <c r="A885" s="779" t="s">
        <v>1687</v>
      </c>
      <c r="B885" s="759"/>
      <c r="C885" s="731">
        <v>52</v>
      </c>
      <c r="D885" s="731">
        <v>52</v>
      </c>
      <c r="E885" s="761"/>
      <c r="F885" s="733" t="s">
        <v>783</v>
      </c>
      <c r="G885" s="734"/>
      <c r="H885" s="735"/>
      <c r="I885" s="735"/>
      <c r="J885" s="735"/>
    </row>
    <row r="886" spans="1:10" s="737" customFormat="1" ht="16.5" customHeight="1">
      <c r="A886" s="779" t="s">
        <v>1688</v>
      </c>
      <c r="B886" s="759"/>
      <c r="C886" s="731">
        <v>52</v>
      </c>
      <c r="D886" s="731">
        <v>52</v>
      </c>
      <c r="E886" s="761"/>
      <c r="F886" s="733" t="s">
        <v>783</v>
      </c>
      <c r="G886" s="734"/>
      <c r="H886" s="735"/>
      <c r="I886" s="735"/>
      <c r="J886" s="735"/>
    </row>
    <row r="887" spans="1:10" s="737" customFormat="1" ht="16.5" customHeight="1">
      <c r="A887" s="779" t="s">
        <v>1689</v>
      </c>
      <c r="B887" s="759"/>
      <c r="C887" s="731">
        <v>52</v>
      </c>
      <c r="D887" s="731">
        <v>52</v>
      </c>
      <c r="E887" s="761"/>
      <c r="F887" s="733" t="s">
        <v>783</v>
      </c>
      <c r="G887" s="734"/>
      <c r="H887" s="735"/>
      <c r="I887" s="735"/>
      <c r="J887" s="735"/>
    </row>
    <row r="888" spans="1:10" s="737" customFormat="1" ht="16.5" customHeight="1">
      <c r="A888" s="779" t="s">
        <v>1690</v>
      </c>
      <c r="B888" s="759"/>
      <c r="C888" s="731">
        <v>52</v>
      </c>
      <c r="D888" s="731">
        <v>52</v>
      </c>
      <c r="E888" s="761"/>
      <c r="F888" s="733" t="s">
        <v>783</v>
      </c>
      <c r="G888" s="734"/>
      <c r="H888" s="735"/>
      <c r="I888" s="735"/>
      <c r="J888" s="735"/>
    </row>
    <row r="889" spans="1:10" s="737" customFormat="1" ht="16.5" customHeight="1">
      <c r="A889" s="779" t="s">
        <v>1691</v>
      </c>
      <c r="B889" s="759"/>
      <c r="C889" s="731">
        <v>52</v>
      </c>
      <c r="D889" s="731">
        <v>52</v>
      </c>
      <c r="E889" s="761"/>
      <c r="F889" s="733" t="s">
        <v>783</v>
      </c>
      <c r="G889" s="734"/>
      <c r="H889" s="735"/>
      <c r="I889" s="735"/>
      <c r="J889" s="735"/>
    </row>
    <row r="890" spans="1:10" s="737" customFormat="1" ht="16.5" customHeight="1">
      <c r="A890" s="779" t="s">
        <v>1692</v>
      </c>
      <c r="B890" s="759"/>
      <c r="C890" s="731">
        <v>52</v>
      </c>
      <c r="D890" s="731">
        <v>52</v>
      </c>
      <c r="E890" s="761"/>
      <c r="F890" s="733" t="s">
        <v>783</v>
      </c>
      <c r="G890" s="734"/>
      <c r="H890" s="735"/>
      <c r="I890" s="735"/>
      <c r="J890" s="735"/>
    </row>
    <row r="891" spans="1:10" s="737" customFormat="1" ht="16.5" customHeight="1">
      <c r="A891" s="779" t="s">
        <v>1693</v>
      </c>
      <c r="B891" s="759"/>
      <c r="C891" s="731">
        <v>52</v>
      </c>
      <c r="D891" s="731">
        <v>52</v>
      </c>
      <c r="E891" s="761"/>
      <c r="F891" s="733" t="s">
        <v>783</v>
      </c>
      <c r="G891" s="734"/>
      <c r="H891" s="735"/>
      <c r="I891" s="735"/>
      <c r="J891" s="735"/>
    </row>
    <row r="892" spans="1:10" s="737" customFormat="1" ht="16.5" customHeight="1">
      <c r="A892" s="779" t="s">
        <v>1695</v>
      </c>
      <c r="B892" s="759"/>
      <c r="C892" s="731">
        <v>52</v>
      </c>
      <c r="D892" s="731">
        <v>52</v>
      </c>
      <c r="E892" s="761"/>
      <c r="F892" s="733" t="s">
        <v>783</v>
      </c>
      <c r="G892" s="734"/>
      <c r="H892" s="735"/>
      <c r="I892" s="735"/>
      <c r="J892" s="735"/>
    </row>
    <row r="893" spans="1:10" s="737" customFormat="1" ht="16.5" customHeight="1">
      <c r="A893" s="779" t="s">
        <v>1696</v>
      </c>
      <c r="B893" s="759"/>
      <c r="C893" s="731">
        <v>52</v>
      </c>
      <c r="D893" s="731">
        <v>52</v>
      </c>
      <c r="E893" s="761"/>
      <c r="F893" s="733" t="s">
        <v>783</v>
      </c>
      <c r="G893" s="734"/>
      <c r="H893" s="735"/>
      <c r="I893" s="735"/>
      <c r="J893" s="735"/>
    </row>
    <row r="894" spans="1:10" s="737" customFormat="1" ht="16.5" customHeight="1">
      <c r="A894" s="779" t="s">
        <v>1697</v>
      </c>
      <c r="B894" s="759"/>
      <c r="C894" s="731">
        <v>52</v>
      </c>
      <c r="D894" s="731">
        <v>52</v>
      </c>
      <c r="E894" s="761"/>
      <c r="F894" s="733" t="s">
        <v>783</v>
      </c>
      <c r="G894" s="734"/>
      <c r="H894" s="735"/>
      <c r="I894" s="735"/>
      <c r="J894" s="735"/>
    </row>
    <row r="895" spans="1:10" s="737" customFormat="1" ht="16.5" customHeight="1">
      <c r="A895" s="779" t="s">
        <v>1698</v>
      </c>
      <c r="B895" s="759"/>
      <c r="C895" s="731">
        <v>52</v>
      </c>
      <c r="D895" s="731">
        <v>52</v>
      </c>
      <c r="E895" s="761"/>
      <c r="F895" s="733" t="s">
        <v>783</v>
      </c>
      <c r="G895" s="734"/>
      <c r="H895" s="735"/>
      <c r="I895" s="735"/>
      <c r="J895" s="735"/>
    </row>
    <row r="896" spans="1:10" s="737" customFormat="1" ht="16.5" customHeight="1">
      <c r="A896" s="779" t="s">
        <v>1699</v>
      </c>
      <c r="B896" s="759"/>
      <c r="C896" s="731">
        <v>52</v>
      </c>
      <c r="D896" s="731">
        <v>52</v>
      </c>
      <c r="E896" s="761"/>
      <c r="F896" s="733" t="s">
        <v>783</v>
      </c>
      <c r="G896" s="734"/>
      <c r="H896" s="735"/>
      <c r="I896" s="735"/>
      <c r="J896" s="735"/>
    </row>
    <row r="897" spans="1:10" s="737" customFormat="1" ht="16.5" customHeight="1">
      <c r="A897" s="779" t="s">
        <v>1700</v>
      </c>
      <c r="B897" s="759"/>
      <c r="C897" s="731">
        <v>52</v>
      </c>
      <c r="D897" s="731">
        <v>52</v>
      </c>
      <c r="E897" s="761"/>
      <c r="F897" s="733" t="s">
        <v>783</v>
      </c>
      <c r="G897" s="734"/>
      <c r="H897" s="735"/>
      <c r="I897" s="735"/>
      <c r="J897" s="735"/>
    </row>
    <row r="898" spans="1:10" s="737" customFormat="1" ht="16.5" customHeight="1">
      <c r="A898" s="779" t="s">
        <v>1701</v>
      </c>
      <c r="B898" s="759"/>
      <c r="C898" s="731">
        <v>52</v>
      </c>
      <c r="D898" s="731">
        <v>52</v>
      </c>
      <c r="E898" s="761"/>
      <c r="F898" s="733" t="s">
        <v>783</v>
      </c>
      <c r="G898" s="734"/>
      <c r="H898" s="735"/>
      <c r="I898" s="735"/>
      <c r="J898" s="735"/>
    </row>
    <row r="899" spans="1:10" s="737" customFormat="1" ht="16.5" customHeight="1">
      <c r="A899" s="779" t="s">
        <v>1702</v>
      </c>
      <c r="B899" s="759"/>
      <c r="C899" s="731">
        <v>52</v>
      </c>
      <c r="D899" s="731">
        <v>52</v>
      </c>
      <c r="E899" s="761"/>
      <c r="F899" s="733" t="s">
        <v>783</v>
      </c>
      <c r="G899" s="734"/>
      <c r="H899" s="735"/>
      <c r="I899" s="735"/>
      <c r="J899" s="735"/>
    </row>
    <row r="900" spans="1:10" s="737" customFormat="1" ht="16.5" customHeight="1">
      <c r="A900" s="779" t="s">
        <v>1703</v>
      </c>
      <c r="B900" s="759"/>
      <c r="C900" s="731">
        <v>52</v>
      </c>
      <c r="D900" s="731">
        <v>52</v>
      </c>
      <c r="E900" s="761"/>
      <c r="F900" s="733" t="s">
        <v>783</v>
      </c>
      <c r="G900" s="734"/>
      <c r="H900" s="735"/>
      <c r="I900" s="735"/>
      <c r="J900" s="735"/>
    </row>
    <row r="901" spans="1:10" s="737" customFormat="1" ht="16.5" customHeight="1">
      <c r="A901" s="779" t="s">
        <v>1704</v>
      </c>
      <c r="B901" s="759"/>
      <c r="C901" s="731">
        <v>52</v>
      </c>
      <c r="D901" s="731">
        <v>52</v>
      </c>
      <c r="E901" s="761"/>
      <c r="F901" s="733" t="s">
        <v>783</v>
      </c>
      <c r="G901" s="734"/>
      <c r="H901" s="735"/>
      <c r="I901" s="735"/>
      <c r="J901" s="735"/>
    </row>
    <row r="902" spans="1:10" s="737" customFormat="1" ht="16.5" customHeight="1">
      <c r="A902" s="779" t="s">
        <v>1705</v>
      </c>
      <c r="B902" s="759"/>
      <c r="C902" s="731">
        <v>52</v>
      </c>
      <c r="D902" s="731">
        <v>52</v>
      </c>
      <c r="E902" s="761"/>
      <c r="F902" s="733" t="s">
        <v>783</v>
      </c>
      <c r="G902" s="734"/>
      <c r="H902" s="735"/>
      <c r="I902" s="735"/>
      <c r="J902" s="735"/>
    </row>
    <row r="903" spans="1:10" s="737" customFormat="1" ht="16.5" customHeight="1">
      <c r="A903" s="779" t="s">
        <v>1706</v>
      </c>
      <c r="B903" s="759"/>
      <c r="C903" s="731">
        <v>52</v>
      </c>
      <c r="D903" s="731">
        <v>52</v>
      </c>
      <c r="E903" s="761"/>
      <c r="F903" s="733" t="s">
        <v>783</v>
      </c>
      <c r="G903" s="734"/>
      <c r="H903" s="735"/>
      <c r="I903" s="735"/>
      <c r="J903" s="735"/>
    </row>
    <row r="904" spans="1:10" s="737" customFormat="1" ht="16.5" customHeight="1">
      <c r="A904" s="779" t="s">
        <v>1707</v>
      </c>
      <c r="B904" s="759"/>
      <c r="C904" s="731">
        <v>52</v>
      </c>
      <c r="D904" s="731">
        <v>52</v>
      </c>
      <c r="E904" s="761"/>
      <c r="F904" s="733" t="s">
        <v>783</v>
      </c>
      <c r="G904" s="734"/>
      <c r="H904" s="735"/>
      <c r="I904" s="735"/>
      <c r="J904" s="735"/>
    </row>
    <row r="905" spans="1:10" s="737" customFormat="1" ht="16.5" customHeight="1">
      <c r="A905" s="779" t="s">
        <v>1708</v>
      </c>
      <c r="B905" s="759"/>
      <c r="C905" s="731">
        <v>52</v>
      </c>
      <c r="D905" s="731">
        <v>52</v>
      </c>
      <c r="E905" s="761"/>
      <c r="F905" s="733" t="s">
        <v>783</v>
      </c>
      <c r="G905" s="734"/>
      <c r="H905" s="735"/>
      <c r="I905" s="735"/>
      <c r="J905" s="735"/>
    </row>
    <row r="906" spans="1:10" s="737" customFormat="1" ht="16.5" customHeight="1">
      <c r="A906" s="779" t="s">
        <v>1709</v>
      </c>
      <c r="B906" s="759"/>
      <c r="C906" s="731">
        <v>52</v>
      </c>
      <c r="D906" s="731">
        <v>52</v>
      </c>
      <c r="E906" s="761"/>
      <c r="F906" s="733" t="s">
        <v>783</v>
      </c>
      <c r="G906" s="734"/>
      <c r="H906" s="735"/>
      <c r="I906" s="735"/>
      <c r="J906" s="735"/>
    </row>
    <row r="907" spans="1:10" s="737" customFormat="1" ht="16.5" customHeight="1">
      <c r="A907" s="779" t="s">
        <v>1710</v>
      </c>
      <c r="B907" s="759"/>
      <c r="C907" s="731">
        <v>52</v>
      </c>
      <c r="D907" s="731">
        <v>52</v>
      </c>
      <c r="E907" s="761"/>
      <c r="F907" s="733" t="s">
        <v>783</v>
      </c>
      <c r="G907" s="734"/>
      <c r="H907" s="735"/>
      <c r="I907" s="735"/>
      <c r="J907" s="735"/>
    </row>
    <row r="908" spans="1:10" s="737" customFormat="1" ht="16.5" customHeight="1">
      <c r="A908" s="779" t="s">
        <v>1711</v>
      </c>
      <c r="B908" s="759"/>
      <c r="C908" s="731">
        <v>52</v>
      </c>
      <c r="D908" s="731">
        <v>52</v>
      </c>
      <c r="E908" s="761"/>
      <c r="F908" s="733" t="s">
        <v>783</v>
      </c>
      <c r="G908" s="734"/>
      <c r="H908" s="735"/>
      <c r="I908" s="735"/>
      <c r="J908" s="735"/>
    </row>
    <row r="909" spans="1:10" s="737" customFormat="1" ht="16.5" customHeight="1">
      <c r="A909" s="779" t="s">
        <v>1712</v>
      </c>
      <c r="B909" s="759"/>
      <c r="C909" s="731">
        <v>52</v>
      </c>
      <c r="D909" s="731">
        <v>52</v>
      </c>
      <c r="E909" s="761"/>
      <c r="F909" s="733" t="s">
        <v>783</v>
      </c>
      <c r="G909" s="734"/>
      <c r="H909" s="735"/>
      <c r="I909" s="735"/>
      <c r="J909" s="735"/>
    </row>
    <row r="910" spans="1:10" s="737" customFormat="1" ht="16.5" customHeight="1">
      <c r="A910" s="779" t="s">
        <v>1713</v>
      </c>
      <c r="B910" s="759"/>
      <c r="C910" s="731">
        <v>52</v>
      </c>
      <c r="D910" s="731">
        <v>52</v>
      </c>
      <c r="E910" s="761"/>
      <c r="F910" s="733" t="s">
        <v>783</v>
      </c>
      <c r="G910" s="734"/>
      <c r="H910" s="735"/>
      <c r="I910" s="735"/>
      <c r="J910" s="735"/>
    </row>
    <row r="911" spans="1:10" s="737" customFormat="1" ht="16.5" customHeight="1">
      <c r="A911" s="779" t="s">
        <v>1714</v>
      </c>
      <c r="B911" s="759"/>
      <c r="C911" s="731">
        <v>52</v>
      </c>
      <c r="D911" s="731">
        <v>52</v>
      </c>
      <c r="E911" s="761"/>
      <c r="F911" s="733" t="s">
        <v>783</v>
      </c>
      <c r="G911" s="734"/>
      <c r="H911" s="735"/>
      <c r="I911" s="735"/>
      <c r="J911" s="735"/>
    </row>
    <row r="912" spans="1:10" s="737" customFormat="1" ht="16.5" customHeight="1">
      <c r="A912" s="779" t="s">
        <v>1715</v>
      </c>
      <c r="B912" s="759"/>
      <c r="C912" s="731">
        <v>52</v>
      </c>
      <c r="D912" s="731">
        <v>52</v>
      </c>
      <c r="E912" s="761"/>
      <c r="F912" s="733" t="s">
        <v>783</v>
      </c>
      <c r="G912" s="734"/>
      <c r="H912" s="735"/>
      <c r="I912" s="735"/>
      <c r="J912" s="735"/>
    </row>
    <row r="913" spans="1:10" s="737" customFormat="1" ht="16.5" customHeight="1">
      <c r="A913" s="779" t="s">
        <v>1716</v>
      </c>
      <c r="B913" s="759"/>
      <c r="C913" s="731">
        <v>52</v>
      </c>
      <c r="D913" s="731">
        <v>52</v>
      </c>
      <c r="E913" s="761"/>
      <c r="F913" s="733" t="s">
        <v>783</v>
      </c>
      <c r="G913" s="734"/>
      <c r="H913" s="735"/>
      <c r="I913" s="735"/>
      <c r="J913" s="735"/>
    </row>
    <row r="914" spans="1:10" s="737" customFormat="1" ht="16.5" customHeight="1">
      <c r="A914" s="779" t="s">
        <v>1717</v>
      </c>
      <c r="B914" s="759"/>
      <c r="C914" s="731">
        <v>52</v>
      </c>
      <c r="D914" s="731">
        <v>52</v>
      </c>
      <c r="E914" s="761"/>
      <c r="F914" s="733" t="s">
        <v>783</v>
      </c>
      <c r="G914" s="734"/>
      <c r="H914" s="735"/>
      <c r="I914" s="735"/>
      <c r="J914" s="735"/>
    </row>
    <row r="915" spans="1:10" s="737" customFormat="1" ht="16.5" customHeight="1">
      <c r="A915" s="779" t="s">
        <v>1718</v>
      </c>
      <c r="B915" s="759"/>
      <c r="C915" s="731">
        <v>52</v>
      </c>
      <c r="D915" s="731">
        <v>52</v>
      </c>
      <c r="E915" s="761"/>
      <c r="F915" s="733" t="s">
        <v>783</v>
      </c>
      <c r="G915" s="734"/>
      <c r="H915" s="735"/>
      <c r="I915" s="735"/>
      <c r="J915" s="735"/>
    </row>
    <row r="916" spans="1:10" s="737" customFormat="1" ht="16.5" customHeight="1">
      <c r="A916" s="779" t="s">
        <v>1719</v>
      </c>
      <c r="B916" s="759"/>
      <c r="C916" s="731">
        <v>52</v>
      </c>
      <c r="D916" s="731">
        <v>52</v>
      </c>
      <c r="E916" s="761"/>
      <c r="F916" s="733" t="s">
        <v>783</v>
      </c>
      <c r="G916" s="734"/>
      <c r="H916" s="735"/>
      <c r="I916" s="735"/>
      <c r="J916" s="735"/>
    </row>
    <row r="917" spans="1:10" s="737" customFormat="1" ht="16.5" customHeight="1">
      <c r="A917" s="779" t="s">
        <v>1720</v>
      </c>
      <c r="B917" s="759"/>
      <c r="C917" s="731">
        <v>52</v>
      </c>
      <c r="D917" s="731">
        <v>52</v>
      </c>
      <c r="E917" s="761"/>
      <c r="F917" s="733" t="s">
        <v>783</v>
      </c>
      <c r="G917" s="734"/>
      <c r="H917" s="735"/>
      <c r="I917" s="735"/>
      <c r="J917" s="735"/>
    </row>
    <row r="918" spans="1:10" s="737" customFormat="1" ht="16.5" customHeight="1">
      <c r="A918" s="779" t="s">
        <v>1721</v>
      </c>
      <c r="B918" s="759"/>
      <c r="C918" s="731">
        <v>52</v>
      </c>
      <c r="D918" s="731">
        <v>52</v>
      </c>
      <c r="E918" s="761"/>
      <c r="F918" s="733" t="s">
        <v>783</v>
      </c>
      <c r="G918" s="734"/>
      <c r="H918" s="735"/>
      <c r="I918" s="735"/>
      <c r="J918" s="735"/>
    </row>
    <row r="919" spans="1:10" s="737" customFormat="1" ht="16.5" customHeight="1">
      <c r="A919" s="779" t="s">
        <v>1722</v>
      </c>
      <c r="B919" s="759"/>
      <c r="C919" s="731">
        <v>52</v>
      </c>
      <c r="D919" s="731">
        <v>52</v>
      </c>
      <c r="E919" s="761"/>
      <c r="F919" s="733" t="s">
        <v>783</v>
      </c>
      <c r="G919" s="734"/>
      <c r="H919" s="735"/>
      <c r="I919" s="735"/>
      <c r="J919" s="735"/>
    </row>
    <row r="920" spans="1:10" s="737" customFormat="1" ht="16.5" customHeight="1">
      <c r="A920" s="779" t="s">
        <v>1723</v>
      </c>
      <c r="B920" s="759"/>
      <c r="C920" s="731">
        <v>52</v>
      </c>
      <c r="D920" s="731">
        <v>52</v>
      </c>
      <c r="E920" s="761"/>
      <c r="F920" s="733" t="s">
        <v>783</v>
      </c>
      <c r="G920" s="734"/>
      <c r="H920" s="735"/>
      <c r="I920" s="735"/>
      <c r="J920" s="735"/>
    </row>
    <row r="921" spans="1:10" s="737" customFormat="1" ht="16.5" customHeight="1">
      <c r="A921" s="779" t="s">
        <v>1724</v>
      </c>
      <c r="B921" s="759"/>
      <c r="C921" s="731">
        <v>52</v>
      </c>
      <c r="D921" s="731">
        <v>52</v>
      </c>
      <c r="E921" s="761"/>
      <c r="F921" s="733" t="s">
        <v>783</v>
      </c>
      <c r="G921" s="734"/>
      <c r="H921" s="735"/>
      <c r="I921" s="735"/>
      <c r="J921" s="735"/>
    </row>
    <row r="922" spans="1:10" s="737" customFormat="1" ht="16.5" customHeight="1">
      <c r="A922" s="779" t="s">
        <v>1725</v>
      </c>
      <c r="B922" s="759"/>
      <c r="C922" s="731">
        <v>52</v>
      </c>
      <c r="D922" s="731">
        <v>52</v>
      </c>
      <c r="E922" s="761"/>
      <c r="F922" s="733" t="s">
        <v>783</v>
      </c>
      <c r="G922" s="734"/>
      <c r="H922" s="735"/>
      <c r="I922" s="735"/>
      <c r="J922" s="735"/>
    </row>
    <row r="923" spans="1:10" s="737" customFormat="1" ht="16.5" customHeight="1">
      <c r="A923" s="779" t="s">
        <v>1726</v>
      </c>
      <c r="B923" s="759"/>
      <c r="C923" s="731">
        <v>52</v>
      </c>
      <c r="D923" s="731">
        <v>52</v>
      </c>
      <c r="E923" s="761"/>
      <c r="F923" s="733" t="s">
        <v>783</v>
      </c>
      <c r="G923" s="734"/>
      <c r="H923" s="735"/>
      <c r="I923" s="735"/>
      <c r="J923" s="735"/>
    </row>
    <row r="924" spans="1:10" s="737" customFormat="1" ht="16.5" customHeight="1">
      <c r="A924" s="779" t="s">
        <v>1727</v>
      </c>
      <c r="B924" s="759"/>
      <c r="C924" s="731">
        <v>52</v>
      </c>
      <c r="D924" s="731">
        <v>52</v>
      </c>
      <c r="E924" s="761"/>
      <c r="F924" s="733" t="s">
        <v>783</v>
      </c>
      <c r="G924" s="734"/>
      <c r="H924" s="735"/>
      <c r="I924" s="735"/>
      <c r="J924" s="735"/>
    </row>
    <row r="925" spans="1:10" s="737" customFormat="1" ht="16.5" customHeight="1">
      <c r="A925" s="779" t="s">
        <v>1728</v>
      </c>
      <c r="B925" s="759"/>
      <c r="C925" s="731">
        <v>52</v>
      </c>
      <c r="D925" s="731">
        <v>52</v>
      </c>
      <c r="E925" s="761"/>
      <c r="F925" s="733" t="s">
        <v>783</v>
      </c>
      <c r="G925" s="734"/>
      <c r="H925" s="735"/>
      <c r="I925" s="735"/>
      <c r="J925" s="735"/>
    </row>
    <row r="926" spans="1:10" s="737" customFormat="1" ht="16.5" customHeight="1">
      <c r="A926" s="779" t="s">
        <v>1729</v>
      </c>
      <c r="B926" s="759"/>
      <c r="C926" s="731">
        <v>52</v>
      </c>
      <c r="D926" s="731">
        <v>52</v>
      </c>
      <c r="E926" s="761"/>
      <c r="F926" s="733" t="s">
        <v>783</v>
      </c>
      <c r="G926" s="734"/>
      <c r="H926" s="735"/>
      <c r="I926" s="735"/>
      <c r="J926" s="735"/>
    </row>
    <row r="927" spans="1:10" s="737" customFormat="1" ht="16.5" customHeight="1">
      <c r="A927" s="779" t="s">
        <v>1730</v>
      </c>
      <c r="B927" s="759"/>
      <c r="C927" s="731">
        <v>52</v>
      </c>
      <c r="D927" s="731">
        <v>52</v>
      </c>
      <c r="E927" s="761"/>
      <c r="F927" s="733" t="s">
        <v>783</v>
      </c>
      <c r="G927" s="734"/>
      <c r="H927" s="735"/>
      <c r="I927" s="735"/>
      <c r="J927" s="735"/>
    </row>
    <row r="928" spans="1:10" s="737" customFormat="1" ht="16.5" customHeight="1">
      <c r="A928" s="779" t="s">
        <v>1731</v>
      </c>
      <c r="B928" s="759"/>
      <c r="C928" s="731">
        <v>52</v>
      </c>
      <c r="D928" s="731">
        <v>52</v>
      </c>
      <c r="E928" s="761"/>
      <c r="F928" s="733" t="s">
        <v>783</v>
      </c>
      <c r="G928" s="734"/>
      <c r="H928" s="735"/>
      <c r="I928" s="735"/>
      <c r="J928" s="735"/>
    </row>
    <row r="929" spans="1:10" s="737" customFormat="1" ht="16.5" customHeight="1">
      <c r="A929" s="779" t="s">
        <v>1732</v>
      </c>
      <c r="B929" s="759"/>
      <c r="C929" s="731">
        <v>52</v>
      </c>
      <c r="D929" s="731">
        <v>52</v>
      </c>
      <c r="E929" s="761"/>
      <c r="F929" s="733" t="s">
        <v>783</v>
      </c>
      <c r="G929" s="734"/>
      <c r="H929" s="735"/>
      <c r="I929" s="735"/>
      <c r="J929" s="735"/>
    </row>
    <row r="930" spans="1:10" s="737" customFormat="1" ht="16.5" customHeight="1">
      <c r="A930" s="779" t="s">
        <v>1733</v>
      </c>
      <c r="B930" s="759"/>
      <c r="C930" s="731">
        <v>52</v>
      </c>
      <c r="D930" s="731">
        <v>52</v>
      </c>
      <c r="E930" s="761"/>
      <c r="F930" s="733" t="s">
        <v>783</v>
      </c>
      <c r="G930" s="734"/>
      <c r="H930" s="735"/>
      <c r="I930" s="735"/>
      <c r="J930" s="735"/>
    </row>
    <row r="931" spans="1:10" s="737" customFormat="1" ht="16.5" customHeight="1">
      <c r="A931" s="779" t="s">
        <v>1734</v>
      </c>
      <c r="B931" s="759"/>
      <c r="C931" s="731">
        <v>52</v>
      </c>
      <c r="D931" s="731">
        <v>52</v>
      </c>
      <c r="E931" s="761"/>
      <c r="F931" s="733" t="s">
        <v>783</v>
      </c>
      <c r="G931" s="734"/>
      <c r="H931" s="735"/>
      <c r="I931" s="735"/>
      <c r="J931" s="735"/>
    </row>
    <row r="932" spans="1:10" s="737" customFormat="1" ht="16.5" customHeight="1">
      <c r="A932" s="779" t="s">
        <v>1735</v>
      </c>
      <c r="B932" s="759"/>
      <c r="C932" s="731">
        <v>52</v>
      </c>
      <c r="D932" s="731">
        <v>52</v>
      </c>
      <c r="E932" s="761"/>
      <c r="F932" s="733" t="s">
        <v>783</v>
      </c>
      <c r="G932" s="734"/>
      <c r="H932" s="735"/>
      <c r="I932" s="735"/>
      <c r="J932" s="735"/>
    </row>
    <row r="933" spans="1:10" s="737" customFormat="1" ht="16.5" customHeight="1">
      <c r="A933" s="779" t="s">
        <v>1736</v>
      </c>
      <c r="B933" s="759"/>
      <c r="C933" s="731">
        <v>52</v>
      </c>
      <c r="D933" s="731">
        <v>52</v>
      </c>
      <c r="E933" s="761"/>
      <c r="F933" s="733" t="s">
        <v>783</v>
      </c>
      <c r="G933" s="734"/>
      <c r="H933" s="735"/>
      <c r="I933" s="735"/>
      <c r="J933" s="735"/>
    </row>
    <row r="934" spans="1:10" s="737" customFormat="1" ht="16.5" customHeight="1">
      <c r="A934" s="779" t="s">
        <v>1737</v>
      </c>
      <c r="B934" s="759"/>
      <c r="C934" s="731">
        <v>52</v>
      </c>
      <c r="D934" s="731">
        <v>52</v>
      </c>
      <c r="E934" s="761"/>
      <c r="F934" s="733" t="s">
        <v>783</v>
      </c>
      <c r="G934" s="734"/>
      <c r="H934" s="735"/>
      <c r="I934" s="735"/>
      <c r="J934" s="735"/>
    </row>
    <row r="935" spans="1:10" s="737" customFormat="1" ht="16.5" customHeight="1">
      <c r="A935" s="779" t="s">
        <v>1738</v>
      </c>
      <c r="B935" s="759"/>
      <c r="C935" s="731">
        <v>52</v>
      </c>
      <c r="D935" s="731">
        <v>52</v>
      </c>
      <c r="E935" s="761"/>
      <c r="F935" s="733" t="s">
        <v>783</v>
      </c>
      <c r="G935" s="734"/>
      <c r="H935" s="735"/>
      <c r="I935" s="735"/>
      <c r="J935" s="735"/>
    </row>
    <row r="936" spans="1:10" s="737" customFormat="1" ht="16.5" customHeight="1">
      <c r="A936" s="779" t="s">
        <v>1739</v>
      </c>
      <c r="B936" s="759"/>
      <c r="C936" s="731">
        <v>52</v>
      </c>
      <c r="D936" s="731">
        <v>52</v>
      </c>
      <c r="E936" s="761"/>
      <c r="F936" s="733" t="s">
        <v>783</v>
      </c>
      <c r="G936" s="734"/>
      <c r="H936" s="735"/>
      <c r="I936" s="735"/>
      <c r="J936" s="735"/>
    </row>
    <row r="937" spans="1:10" s="737" customFormat="1" ht="16.5" customHeight="1">
      <c r="A937" s="779" t="s">
        <v>1740</v>
      </c>
      <c r="B937" s="759"/>
      <c r="C937" s="731">
        <v>52</v>
      </c>
      <c r="D937" s="731">
        <v>52</v>
      </c>
      <c r="E937" s="761"/>
      <c r="F937" s="733" t="s">
        <v>783</v>
      </c>
      <c r="G937" s="734"/>
      <c r="H937" s="735"/>
      <c r="I937" s="735"/>
      <c r="J937" s="735"/>
    </row>
    <row r="938" spans="1:10" s="737" customFormat="1" ht="16.5" customHeight="1">
      <c r="A938" s="779" t="s">
        <v>1741</v>
      </c>
      <c r="B938" s="759"/>
      <c r="C938" s="731">
        <v>52</v>
      </c>
      <c r="D938" s="731">
        <v>52</v>
      </c>
      <c r="E938" s="761"/>
      <c r="F938" s="733" t="s">
        <v>783</v>
      </c>
      <c r="G938" s="734"/>
      <c r="H938" s="735"/>
      <c r="I938" s="735"/>
      <c r="J938" s="735"/>
    </row>
    <row r="939" spans="1:10" s="737" customFormat="1" ht="16.5" customHeight="1">
      <c r="A939" s="779" t="s">
        <v>1742</v>
      </c>
      <c r="B939" s="759"/>
      <c r="C939" s="731">
        <v>52</v>
      </c>
      <c r="D939" s="731">
        <v>52</v>
      </c>
      <c r="E939" s="761"/>
      <c r="F939" s="733" t="s">
        <v>783</v>
      </c>
      <c r="G939" s="734"/>
      <c r="H939" s="735"/>
      <c r="I939" s="735"/>
      <c r="J939" s="735"/>
    </row>
    <row r="940" spans="1:10" s="737" customFormat="1" ht="16.5" customHeight="1">
      <c r="A940" s="779" t="s">
        <v>1743</v>
      </c>
      <c r="B940" s="759"/>
      <c r="C940" s="731">
        <v>52</v>
      </c>
      <c r="D940" s="731">
        <v>52</v>
      </c>
      <c r="E940" s="761"/>
      <c r="F940" s="733" t="s">
        <v>783</v>
      </c>
      <c r="G940" s="734"/>
      <c r="H940" s="735"/>
      <c r="I940" s="735"/>
      <c r="J940" s="735"/>
    </row>
    <row r="941" spans="1:10" s="737" customFormat="1" ht="16.5" customHeight="1">
      <c r="A941" s="779" t="s">
        <v>1744</v>
      </c>
      <c r="B941" s="759"/>
      <c r="C941" s="731">
        <v>52</v>
      </c>
      <c r="D941" s="731">
        <v>52</v>
      </c>
      <c r="E941" s="761"/>
      <c r="F941" s="733" t="s">
        <v>783</v>
      </c>
      <c r="G941" s="734"/>
      <c r="H941" s="735"/>
      <c r="I941" s="735"/>
      <c r="J941" s="735"/>
    </row>
    <row r="942" spans="1:10" s="737" customFormat="1" ht="16.5" customHeight="1">
      <c r="A942" s="779" t="s">
        <v>1745</v>
      </c>
      <c r="B942" s="759"/>
      <c r="C942" s="731">
        <v>52</v>
      </c>
      <c r="D942" s="731">
        <v>52</v>
      </c>
      <c r="E942" s="761"/>
      <c r="F942" s="733" t="s">
        <v>783</v>
      </c>
      <c r="G942" s="734"/>
      <c r="H942" s="735"/>
      <c r="I942" s="735"/>
      <c r="J942" s="735"/>
    </row>
    <row r="943" spans="1:10" s="737" customFormat="1" ht="16.5" customHeight="1">
      <c r="A943" s="779" t="s">
        <v>1746</v>
      </c>
      <c r="B943" s="759"/>
      <c r="C943" s="731">
        <v>52</v>
      </c>
      <c r="D943" s="731">
        <v>52</v>
      </c>
      <c r="E943" s="761"/>
      <c r="F943" s="733" t="s">
        <v>783</v>
      </c>
      <c r="G943" s="734"/>
      <c r="H943" s="735"/>
      <c r="I943" s="735"/>
      <c r="J943" s="735"/>
    </row>
    <row r="944" spans="1:10" s="737" customFormat="1" ht="16.5" customHeight="1">
      <c r="A944" s="779" t="s">
        <v>1747</v>
      </c>
      <c r="B944" s="759"/>
      <c r="C944" s="731">
        <v>52</v>
      </c>
      <c r="D944" s="731">
        <v>52</v>
      </c>
      <c r="E944" s="761"/>
      <c r="F944" s="733" t="s">
        <v>783</v>
      </c>
      <c r="G944" s="734"/>
      <c r="H944" s="735"/>
      <c r="I944" s="735"/>
      <c r="J944" s="735"/>
    </row>
    <row r="945" spans="1:10" s="737" customFormat="1" ht="16.5" customHeight="1">
      <c r="A945" s="779" t="s">
        <v>1748</v>
      </c>
      <c r="B945" s="759"/>
      <c r="C945" s="731">
        <v>52</v>
      </c>
      <c r="D945" s="731">
        <v>52</v>
      </c>
      <c r="E945" s="761"/>
      <c r="F945" s="733" t="s">
        <v>783</v>
      </c>
      <c r="G945" s="734"/>
      <c r="H945" s="735"/>
      <c r="I945" s="735"/>
      <c r="J945" s="735"/>
    </row>
    <row r="946" spans="1:10" s="737" customFormat="1" ht="16.5" customHeight="1">
      <c r="A946" s="779" t="s">
        <v>1749</v>
      </c>
      <c r="B946" s="759"/>
      <c r="C946" s="731">
        <v>52</v>
      </c>
      <c r="D946" s="731">
        <v>52</v>
      </c>
      <c r="E946" s="761"/>
      <c r="F946" s="733" t="s">
        <v>783</v>
      </c>
      <c r="G946" s="734"/>
      <c r="H946" s="735"/>
      <c r="I946" s="735"/>
      <c r="J946" s="735"/>
    </row>
    <row r="947" spans="1:10" s="737" customFormat="1" ht="16.5" customHeight="1">
      <c r="A947" s="779" t="s">
        <v>1750</v>
      </c>
      <c r="B947" s="759"/>
      <c r="C947" s="731">
        <v>52</v>
      </c>
      <c r="D947" s="731">
        <v>52</v>
      </c>
      <c r="E947" s="761"/>
      <c r="F947" s="733" t="s">
        <v>783</v>
      </c>
      <c r="G947" s="734"/>
      <c r="H947" s="735"/>
      <c r="I947" s="735"/>
      <c r="J947" s="735"/>
    </row>
    <row r="948" spans="1:10" s="737" customFormat="1" ht="16.5" customHeight="1">
      <c r="A948" s="779" t="s">
        <v>1751</v>
      </c>
      <c r="B948" s="759"/>
      <c r="C948" s="731">
        <v>52</v>
      </c>
      <c r="D948" s="731">
        <v>52</v>
      </c>
      <c r="E948" s="761"/>
      <c r="F948" s="733" t="s">
        <v>783</v>
      </c>
      <c r="G948" s="734"/>
      <c r="H948" s="735"/>
      <c r="I948" s="735"/>
      <c r="J948" s="735"/>
    </row>
    <row r="949" spans="1:10" s="737" customFormat="1" ht="16.5" customHeight="1">
      <c r="A949" s="779" t="s">
        <v>1752</v>
      </c>
      <c r="B949" s="759"/>
      <c r="C949" s="731">
        <v>52</v>
      </c>
      <c r="D949" s="731">
        <v>52</v>
      </c>
      <c r="E949" s="761"/>
      <c r="F949" s="733" t="s">
        <v>783</v>
      </c>
      <c r="G949" s="734"/>
      <c r="H949" s="735"/>
      <c r="I949" s="735"/>
      <c r="J949" s="735"/>
    </row>
    <row r="950" spans="1:10" s="737" customFormat="1" ht="16.5" customHeight="1">
      <c r="A950" s="779" t="s">
        <v>1753</v>
      </c>
      <c r="B950" s="759"/>
      <c r="C950" s="731">
        <v>52</v>
      </c>
      <c r="D950" s="731">
        <v>52</v>
      </c>
      <c r="E950" s="761"/>
      <c r="F950" s="733" t="s">
        <v>783</v>
      </c>
      <c r="G950" s="734"/>
      <c r="H950" s="735"/>
      <c r="I950" s="735"/>
      <c r="J950" s="735"/>
    </row>
    <row r="951" spans="1:10" s="737" customFormat="1" ht="16.5" customHeight="1">
      <c r="A951" s="779" t="s">
        <v>1754</v>
      </c>
      <c r="B951" s="759"/>
      <c r="C951" s="731">
        <v>52</v>
      </c>
      <c r="D951" s="731">
        <v>52</v>
      </c>
      <c r="E951" s="761"/>
      <c r="F951" s="733" t="s">
        <v>783</v>
      </c>
      <c r="G951" s="734"/>
      <c r="H951" s="735"/>
      <c r="I951" s="735"/>
      <c r="J951" s="735"/>
    </row>
    <row r="952" spans="1:10" s="737" customFormat="1" ht="16.5" customHeight="1">
      <c r="A952" s="779" t="s">
        <v>1755</v>
      </c>
      <c r="B952" s="759"/>
      <c r="C952" s="731">
        <v>52</v>
      </c>
      <c r="D952" s="731">
        <v>52</v>
      </c>
      <c r="E952" s="761"/>
      <c r="F952" s="733" t="s">
        <v>783</v>
      </c>
      <c r="G952" s="734"/>
      <c r="H952" s="735"/>
      <c r="I952" s="735"/>
      <c r="J952" s="735"/>
    </row>
    <row r="953" spans="1:10" s="737" customFormat="1" ht="16.5" customHeight="1">
      <c r="A953" s="779" t="s">
        <v>1756</v>
      </c>
      <c r="B953" s="759"/>
      <c r="C953" s="731">
        <v>52</v>
      </c>
      <c r="D953" s="731">
        <v>52</v>
      </c>
      <c r="E953" s="761"/>
      <c r="F953" s="733" t="s">
        <v>783</v>
      </c>
      <c r="G953" s="734"/>
      <c r="H953" s="735"/>
      <c r="I953" s="735"/>
      <c r="J953" s="735"/>
    </row>
    <row r="954" spans="1:10" s="737" customFormat="1" ht="16.5" customHeight="1">
      <c r="A954" s="779" t="s">
        <v>1760</v>
      </c>
      <c r="B954" s="759"/>
      <c r="C954" s="731">
        <v>52</v>
      </c>
      <c r="D954" s="731">
        <v>52</v>
      </c>
      <c r="E954" s="761"/>
      <c r="F954" s="733" t="s">
        <v>783</v>
      </c>
      <c r="G954" s="734"/>
      <c r="H954" s="735"/>
      <c r="I954" s="735"/>
      <c r="J954" s="735"/>
    </row>
    <row r="955" spans="1:10" s="737" customFormat="1" ht="16.5" customHeight="1">
      <c r="A955" s="779" t="s">
        <v>1761</v>
      </c>
      <c r="B955" s="759"/>
      <c r="C955" s="731">
        <v>52</v>
      </c>
      <c r="D955" s="731">
        <v>52</v>
      </c>
      <c r="E955" s="761"/>
      <c r="F955" s="733" t="s">
        <v>783</v>
      </c>
      <c r="G955" s="734"/>
      <c r="H955" s="735"/>
      <c r="I955" s="735"/>
      <c r="J955" s="735"/>
    </row>
    <row r="956" spans="1:10" s="737" customFormat="1" ht="16.5" customHeight="1">
      <c r="A956" s="779" t="s">
        <v>1762</v>
      </c>
      <c r="B956" s="759"/>
      <c r="C956" s="731">
        <v>52</v>
      </c>
      <c r="D956" s="731">
        <v>52</v>
      </c>
      <c r="E956" s="761"/>
      <c r="F956" s="733" t="s">
        <v>783</v>
      </c>
      <c r="G956" s="734"/>
      <c r="H956" s="735"/>
      <c r="I956" s="735"/>
      <c r="J956" s="735"/>
    </row>
    <row r="957" spans="1:10" s="737" customFormat="1" ht="16.5" customHeight="1">
      <c r="A957" s="779" t="s">
        <v>1763</v>
      </c>
      <c r="B957" s="759"/>
      <c r="C957" s="731">
        <v>52</v>
      </c>
      <c r="D957" s="731">
        <v>52</v>
      </c>
      <c r="E957" s="761"/>
      <c r="F957" s="733" t="s">
        <v>783</v>
      </c>
      <c r="G957" s="734"/>
      <c r="H957" s="735"/>
      <c r="I957" s="735"/>
      <c r="J957" s="735"/>
    </row>
    <row r="958" spans="1:10" s="737" customFormat="1" ht="16.5" customHeight="1">
      <c r="A958" s="779" t="s">
        <v>1763</v>
      </c>
      <c r="B958" s="759"/>
      <c r="C958" s="731">
        <v>52</v>
      </c>
      <c r="D958" s="731">
        <v>52</v>
      </c>
      <c r="E958" s="761"/>
      <c r="F958" s="733" t="s">
        <v>783</v>
      </c>
      <c r="G958" s="734"/>
      <c r="H958" s="735"/>
      <c r="I958" s="735"/>
      <c r="J958" s="735"/>
    </row>
    <row r="959" spans="1:10" s="737" customFormat="1" ht="16.5" customHeight="1">
      <c r="A959" s="779" t="s">
        <v>1764</v>
      </c>
      <c r="B959" s="759"/>
      <c r="C959" s="731">
        <v>52</v>
      </c>
      <c r="D959" s="731">
        <v>52</v>
      </c>
      <c r="E959" s="761"/>
      <c r="F959" s="733" t="s">
        <v>783</v>
      </c>
      <c r="G959" s="734"/>
      <c r="H959" s="735"/>
      <c r="I959" s="735"/>
      <c r="J959" s="735"/>
    </row>
    <row r="960" spans="1:10" s="737" customFormat="1" ht="16.5" customHeight="1">
      <c r="A960" s="779" t="s">
        <v>1765</v>
      </c>
      <c r="B960" s="759"/>
      <c r="C960" s="731">
        <v>52</v>
      </c>
      <c r="D960" s="731">
        <v>52</v>
      </c>
      <c r="E960" s="761"/>
      <c r="F960" s="733" t="s">
        <v>783</v>
      </c>
      <c r="G960" s="734"/>
      <c r="H960" s="735"/>
      <c r="I960" s="735"/>
      <c r="J960" s="735"/>
    </row>
    <row r="961" spans="1:10" s="737" customFormat="1" ht="16.5" customHeight="1">
      <c r="A961" s="779" t="s">
        <v>1766</v>
      </c>
      <c r="B961" s="759"/>
      <c r="C961" s="731">
        <v>52</v>
      </c>
      <c r="D961" s="731">
        <v>52</v>
      </c>
      <c r="E961" s="761"/>
      <c r="F961" s="733" t="s">
        <v>783</v>
      </c>
      <c r="G961" s="734"/>
      <c r="H961" s="735"/>
      <c r="I961" s="735"/>
      <c r="J961" s="735"/>
    </row>
    <row r="962" spans="1:10" s="737" customFormat="1" ht="16.5" customHeight="1">
      <c r="A962" s="779" t="s">
        <v>1767</v>
      </c>
      <c r="B962" s="759"/>
      <c r="C962" s="731">
        <v>52</v>
      </c>
      <c r="D962" s="731">
        <v>52</v>
      </c>
      <c r="E962" s="761"/>
      <c r="F962" s="733" t="s">
        <v>783</v>
      </c>
      <c r="G962" s="734"/>
      <c r="H962" s="735"/>
      <c r="I962" s="735"/>
      <c r="J962" s="735"/>
    </row>
    <row r="963" spans="1:10" s="737" customFormat="1" ht="16.5" customHeight="1">
      <c r="A963" s="779" t="s">
        <v>1768</v>
      </c>
      <c r="B963" s="759"/>
      <c r="C963" s="731">
        <v>52</v>
      </c>
      <c r="D963" s="731">
        <v>52</v>
      </c>
      <c r="E963" s="761"/>
      <c r="F963" s="733" t="s">
        <v>783</v>
      </c>
      <c r="G963" s="734"/>
      <c r="H963" s="735"/>
      <c r="I963" s="735"/>
      <c r="J963" s="735"/>
    </row>
    <row r="964" spans="1:10" s="737" customFormat="1" ht="16.5" customHeight="1">
      <c r="A964" s="779" t="s">
        <v>1769</v>
      </c>
      <c r="B964" s="759"/>
      <c r="C964" s="731">
        <v>52</v>
      </c>
      <c r="D964" s="731">
        <v>52</v>
      </c>
      <c r="E964" s="761"/>
      <c r="F964" s="733" t="s">
        <v>783</v>
      </c>
      <c r="G964" s="734"/>
      <c r="H964" s="735"/>
      <c r="I964" s="735"/>
      <c r="J964" s="735"/>
    </row>
    <row r="965" spans="1:10" s="737" customFormat="1" ht="16.5" customHeight="1">
      <c r="A965" s="779" t="s">
        <v>1770</v>
      </c>
      <c r="B965" s="759"/>
      <c r="C965" s="731">
        <v>52</v>
      </c>
      <c r="D965" s="731">
        <v>52</v>
      </c>
      <c r="E965" s="761"/>
      <c r="F965" s="733" t="s">
        <v>783</v>
      </c>
      <c r="G965" s="734"/>
      <c r="H965" s="735"/>
      <c r="I965" s="735"/>
      <c r="J965" s="735"/>
    </row>
    <row r="966" spans="1:10" s="737" customFormat="1" ht="16.5" customHeight="1">
      <c r="A966" s="779" t="s">
        <v>1771</v>
      </c>
      <c r="B966" s="759"/>
      <c r="C966" s="731">
        <v>52</v>
      </c>
      <c r="D966" s="731">
        <v>52</v>
      </c>
      <c r="E966" s="761"/>
      <c r="F966" s="733" t="s">
        <v>783</v>
      </c>
      <c r="G966" s="734"/>
      <c r="H966" s="735"/>
      <c r="I966" s="735"/>
      <c r="J966" s="735"/>
    </row>
    <row r="967" spans="1:10" s="737" customFormat="1" ht="16.5" customHeight="1">
      <c r="A967" s="779" t="s">
        <v>1772</v>
      </c>
      <c r="B967" s="759"/>
      <c r="C967" s="731">
        <v>52</v>
      </c>
      <c r="D967" s="731">
        <v>52</v>
      </c>
      <c r="E967" s="761"/>
      <c r="F967" s="733" t="s">
        <v>783</v>
      </c>
      <c r="G967" s="734"/>
      <c r="H967" s="735"/>
      <c r="I967" s="735"/>
      <c r="J967" s="735"/>
    </row>
    <row r="968" spans="1:10" s="737" customFormat="1" ht="16.5" customHeight="1">
      <c r="A968" s="779" t="s">
        <v>1773</v>
      </c>
      <c r="B968" s="759"/>
      <c r="C968" s="731">
        <v>52</v>
      </c>
      <c r="D968" s="731">
        <v>52</v>
      </c>
      <c r="E968" s="761"/>
      <c r="F968" s="733" t="s">
        <v>783</v>
      </c>
      <c r="G968" s="734"/>
      <c r="H968" s="735"/>
      <c r="I968" s="735"/>
      <c r="J968" s="735"/>
    </row>
    <row r="969" spans="1:10" s="737" customFormat="1" ht="16.5" customHeight="1">
      <c r="A969" s="779" t="s">
        <v>1774</v>
      </c>
      <c r="B969" s="759"/>
      <c r="C969" s="731">
        <v>52</v>
      </c>
      <c r="D969" s="731">
        <v>52</v>
      </c>
      <c r="E969" s="761"/>
      <c r="F969" s="733" t="s">
        <v>783</v>
      </c>
      <c r="G969" s="734"/>
      <c r="H969" s="735"/>
      <c r="I969" s="735"/>
      <c r="J969" s="735"/>
    </row>
    <row r="970" spans="1:10" s="737" customFormat="1" ht="16.5" customHeight="1">
      <c r="A970" s="779" t="s">
        <v>1775</v>
      </c>
      <c r="B970" s="759"/>
      <c r="C970" s="731">
        <v>52</v>
      </c>
      <c r="D970" s="731">
        <v>52</v>
      </c>
      <c r="E970" s="761"/>
      <c r="F970" s="733" t="s">
        <v>783</v>
      </c>
      <c r="G970" s="734"/>
      <c r="H970" s="735"/>
      <c r="I970" s="735"/>
      <c r="J970" s="735"/>
    </row>
    <row r="971" spans="1:10" s="737" customFormat="1" ht="16.5" customHeight="1">
      <c r="A971" s="779" t="s">
        <v>1776</v>
      </c>
      <c r="B971" s="759"/>
      <c r="C971" s="731">
        <v>52</v>
      </c>
      <c r="D971" s="731">
        <v>52</v>
      </c>
      <c r="E971" s="761"/>
      <c r="F971" s="733" t="s">
        <v>783</v>
      </c>
      <c r="G971" s="734"/>
      <c r="H971" s="735"/>
      <c r="I971" s="735"/>
      <c r="J971" s="735"/>
    </row>
    <row r="972" spans="1:10" s="737" customFormat="1" ht="16.5" customHeight="1">
      <c r="A972" s="779" t="s">
        <v>1777</v>
      </c>
      <c r="B972" s="759"/>
      <c r="C972" s="731">
        <v>52</v>
      </c>
      <c r="D972" s="731">
        <v>52</v>
      </c>
      <c r="E972" s="761"/>
      <c r="F972" s="733" t="s">
        <v>783</v>
      </c>
      <c r="G972" s="734"/>
      <c r="H972" s="735"/>
      <c r="I972" s="735"/>
      <c r="J972" s="735"/>
    </row>
    <row r="973" spans="1:10" s="737" customFormat="1" ht="16.5" customHeight="1">
      <c r="A973" s="779" t="s">
        <v>1778</v>
      </c>
      <c r="B973" s="759"/>
      <c r="C973" s="731">
        <v>52</v>
      </c>
      <c r="D973" s="731">
        <v>52</v>
      </c>
      <c r="E973" s="761"/>
      <c r="F973" s="733" t="s">
        <v>783</v>
      </c>
      <c r="G973" s="734"/>
      <c r="H973" s="735"/>
      <c r="I973" s="735"/>
      <c r="J973" s="735"/>
    </row>
    <row r="974" spans="1:10" s="737" customFormat="1" ht="16.5" customHeight="1">
      <c r="A974" s="779" t="s">
        <v>1779</v>
      </c>
      <c r="B974" s="759"/>
      <c r="C974" s="731">
        <v>52</v>
      </c>
      <c r="D974" s="731">
        <v>52</v>
      </c>
      <c r="E974" s="761"/>
      <c r="F974" s="733" t="s">
        <v>783</v>
      </c>
      <c r="G974" s="734"/>
      <c r="H974" s="735"/>
      <c r="I974" s="735"/>
      <c r="J974" s="735"/>
    </row>
    <row r="975" spans="1:10" s="737" customFormat="1" ht="16.5" customHeight="1">
      <c r="A975" s="779" t="s">
        <v>1780</v>
      </c>
      <c r="B975" s="759"/>
      <c r="C975" s="731">
        <v>52</v>
      </c>
      <c r="D975" s="731">
        <v>52</v>
      </c>
      <c r="E975" s="761"/>
      <c r="F975" s="733" t="s">
        <v>783</v>
      </c>
      <c r="G975" s="734"/>
      <c r="H975" s="735"/>
      <c r="I975" s="735"/>
      <c r="J975" s="735"/>
    </row>
    <row r="976" spans="1:10" s="737" customFormat="1" ht="16.5" customHeight="1">
      <c r="A976" s="779" t="s">
        <v>1781</v>
      </c>
      <c r="B976" s="759"/>
      <c r="C976" s="731">
        <v>52</v>
      </c>
      <c r="D976" s="731">
        <v>52</v>
      </c>
      <c r="E976" s="761"/>
      <c r="F976" s="733" t="s">
        <v>783</v>
      </c>
      <c r="G976" s="734"/>
      <c r="H976" s="735"/>
      <c r="I976" s="735"/>
      <c r="J976" s="735"/>
    </row>
    <row r="977" spans="1:10" s="737" customFormat="1" ht="16.5" customHeight="1">
      <c r="A977" s="779" t="s">
        <v>1782</v>
      </c>
      <c r="B977" s="759"/>
      <c r="C977" s="731">
        <v>52</v>
      </c>
      <c r="D977" s="731">
        <v>52</v>
      </c>
      <c r="E977" s="761"/>
      <c r="F977" s="733" t="s">
        <v>783</v>
      </c>
      <c r="G977" s="734"/>
      <c r="H977" s="735"/>
      <c r="I977" s="735"/>
      <c r="J977" s="735"/>
    </row>
    <row r="978" spans="1:10" s="737" customFormat="1" ht="16.5" customHeight="1">
      <c r="A978" s="779" t="s">
        <v>1783</v>
      </c>
      <c r="B978" s="759"/>
      <c r="C978" s="731">
        <v>52</v>
      </c>
      <c r="D978" s="731">
        <v>52</v>
      </c>
      <c r="E978" s="761"/>
      <c r="F978" s="733" t="s">
        <v>783</v>
      </c>
      <c r="G978" s="734"/>
      <c r="H978" s="735"/>
      <c r="I978" s="735"/>
      <c r="J978" s="735"/>
    </row>
    <row r="979" spans="1:10" s="737" customFormat="1" ht="16.5" customHeight="1">
      <c r="A979" s="779" t="s">
        <v>1784</v>
      </c>
      <c r="B979" s="759"/>
      <c r="C979" s="731">
        <v>52</v>
      </c>
      <c r="D979" s="731">
        <v>52</v>
      </c>
      <c r="E979" s="761"/>
      <c r="F979" s="733" t="s">
        <v>783</v>
      </c>
      <c r="G979" s="734"/>
      <c r="H979" s="735"/>
      <c r="I979" s="735"/>
      <c r="J979" s="735"/>
    </row>
    <row r="980" spans="1:10" s="737" customFormat="1" ht="16.5" customHeight="1">
      <c r="A980" s="779" t="s">
        <v>1785</v>
      </c>
      <c r="B980" s="759"/>
      <c r="C980" s="731">
        <v>52</v>
      </c>
      <c r="D980" s="731">
        <v>52</v>
      </c>
      <c r="E980" s="761"/>
      <c r="F980" s="733" t="s">
        <v>783</v>
      </c>
      <c r="G980" s="734"/>
      <c r="H980" s="735"/>
      <c r="I980" s="735"/>
      <c r="J980" s="735"/>
    </row>
    <row r="981" spans="1:10" s="737" customFormat="1" ht="16.5" customHeight="1">
      <c r="A981" s="779" t="s">
        <v>1786</v>
      </c>
      <c r="B981" s="759"/>
      <c r="C981" s="731">
        <v>52</v>
      </c>
      <c r="D981" s="731">
        <v>52</v>
      </c>
      <c r="E981" s="761"/>
      <c r="F981" s="733" t="s">
        <v>783</v>
      </c>
      <c r="G981" s="734"/>
      <c r="H981" s="735"/>
      <c r="I981" s="735"/>
      <c r="J981" s="735"/>
    </row>
    <row r="982" spans="1:10" s="737" customFormat="1" ht="16.5" customHeight="1">
      <c r="A982" s="779" t="s">
        <v>1787</v>
      </c>
      <c r="B982" s="759"/>
      <c r="C982" s="731">
        <v>52</v>
      </c>
      <c r="D982" s="731">
        <v>52</v>
      </c>
      <c r="E982" s="761"/>
      <c r="F982" s="733" t="s">
        <v>783</v>
      </c>
      <c r="G982" s="734"/>
      <c r="H982" s="735"/>
      <c r="I982" s="735"/>
      <c r="J982" s="735"/>
    </row>
    <row r="983" spans="1:10" s="737" customFormat="1" ht="16.5" customHeight="1">
      <c r="A983" s="779" t="s">
        <v>1788</v>
      </c>
      <c r="B983" s="759"/>
      <c r="C983" s="731">
        <v>52</v>
      </c>
      <c r="D983" s="731">
        <v>52</v>
      </c>
      <c r="E983" s="761"/>
      <c r="F983" s="733" t="s">
        <v>783</v>
      </c>
      <c r="G983" s="734"/>
      <c r="H983" s="735"/>
      <c r="I983" s="735"/>
      <c r="J983" s="735"/>
    </row>
    <row r="984" spans="1:10" s="737" customFormat="1" ht="16.5" customHeight="1">
      <c r="A984" s="779" t="s">
        <v>1789</v>
      </c>
      <c r="B984" s="759"/>
      <c r="C984" s="731">
        <v>52</v>
      </c>
      <c r="D984" s="731">
        <v>52</v>
      </c>
      <c r="E984" s="761"/>
      <c r="F984" s="733" t="s">
        <v>783</v>
      </c>
      <c r="G984" s="734"/>
      <c r="H984" s="735"/>
      <c r="I984" s="735"/>
      <c r="J984" s="735"/>
    </row>
    <row r="985" spans="1:10" s="737" customFormat="1" ht="16.5" customHeight="1">
      <c r="A985" s="779" t="s">
        <v>1790</v>
      </c>
      <c r="B985" s="759"/>
      <c r="C985" s="731">
        <v>52</v>
      </c>
      <c r="D985" s="731">
        <v>52</v>
      </c>
      <c r="E985" s="761"/>
      <c r="F985" s="733" t="s">
        <v>783</v>
      </c>
      <c r="G985" s="734"/>
      <c r="H985" s="735"/>
      <c r="I985" s="735"/>
      <c r="J985" s="735"/>
    </row>
    <row r="986" spans="1:10" s="737" customFormat="1" ht="16.5" customHeight="1">
      <c r="A986" s="779" t="s">
        <v>1791</v>
      </c>
      <c r="B986" s="759"/>
      <c r="C986" s="731">
        <v>52</v>
      </c>
      <c r="D986" s="731">
        <v>52</v>
      </c>
      <c r="E986" s="761"/>
      <c r="F986" s="733" t="s">
        <v>783</v>
      </c>
      <c r="G986" s="734"/>
      <c r="H986" s="735"/>
      <c r="I986" s="735"/>
      <c r="J986" s="735"/>
    </row>
    <row r="987" spans="1:10" s="737" customFormat="1" ht="16.5" customHeight="1">
      <c r="A987" s="779" t="s">
        <v>1792</v>
      </c>
      <c r="B987" s="759"/>
      <c r="C987" s="731">
        <v>52</v>
      </c>
      <c r="D987" s="731">
        <v>52</v>
      </c>
      <c r="E987" s="761"/>
      <c r="F987" s="733" t="s">
        <v>783</v>
      </c>
      <c r="G987" s="734"/>
      <c r="H987" s="735"/>
      <c r="I987" s="735"/>
      <c r="J987" s="735"/>
    </row>
    <row r="988" spans="1:10" s="737" customFormat="1" ht="16.5" customHeight="1">
      <c r="A988" s="779" t="s">
        <v>1793</v>
      </c>
      <c r="B988" s="759"/>
      <c r="C988" s="731">
        <v>52</v>
      </c>
      <c r="D988" s="731">
        <v>52</v>
      </c>
      <c r="E988" s="761"/>
      <c r="F988" s="733" t="s">
        <v>783</v>
      </c>
      <c r="G988" s="734"/>
      <c r="H988" s="735"/>
      <c r="I988" s="735"/>
      <c r="J988" s="735"/>
    </row>
    <row r="989" spans="1:10" s="737" customFormat="1" ht="16.5" customHeight="1">
      <c r="A989" s="779" t="s">
        <v>1794</v>
      </c>
      <c r="B989" s="759"/>
      <c r="C989" s="731">
        <v>52</v>
      </c>
      <c r="D989" s="731">
        <v>52</v>
      </c>
      <c r="E989" s="761"/>
      <c r="F989" s="733" t="s">
        <v>783</v>
      </c>
      <c r="G989" s="734"/>
      <c r="H989" s="735"/>
      <c r="I989" s="735"/>
      <c r="J989" s="735"/>
    </row>
    <row r="990" spans="1:10" s="737" customFormat="1" ht="16.5" customHeight="1">
      <c r="A990" s="779" t="s">
        <v>1795</v>
      </c>
      <c r="B990" s="759"/>
      <c r="C990" s="731">
        <v>52</v>
      </c>
      <c r="D990" s="731">
        <v>52</v>
      </c>
      <c r="E990" s="761"/>
      <c r="F990" s="733" t="s">
        <v>783</v>
      </c>
      <c r="G990" s="734"/>
      <c r="H990" s="735"/>
      <c r="I990" s="735"/>
      <c r="J990" s="735"/>
    </row>
    <row r="991" spans="1:10" s="737" customFormat="1" ht="16.5" customHeight="1">
      <c r="A991" s="779" t="s">
        <v>1796</v>
      </c>
      <c r="B991" s="759"/>
      <c r="C991" s="731">
        <v>52</v>
      </c>
      <c r="D991" s="731">
        <v>52</v>
      </c>
      <c r="E991" s="761"/>
      <c r="F991" s="733" t="s">
        <v>783</v>
      </c>
      <c r="G991" s="734"/>
      <c r="H991" s="735"/>
      <c r="I991" s="735"/>
      <c r="J991" s="735"/>
    </row>
    <row r="992" spans="1:10" s="737" customFormat="1" ht="16.5" customHeight="1">
      <c r="A992" s="779" t="s">
        <v>1797</v>
      </c>
      <c r="B992" s="759"/>
      <c r="C992" s="731">
        <v>52</v>
      </c>
      <c r="D992" s="731">
        <v>52</v>
      </c>
      <c r="E992" s="761"/>
      <c r="F992" s="733" t="s">
        <v>783</v>
      </c>
      <c r="G992" s="734"/>
      <c r="H992" s="735"/>
      <c r="I992" s="735"/>
      <c r="J992" s="735"/>
    </row>
    <row r="993" spans="1:10" s="737" customFormat="1" ht="16.5" customHeight="1">
      <c r="A993" s="779" t="s">
        <v>1798</v>
      </c>
      <c r="B993" s="759"/>
      <c r="C993" s="731">
        <v>52</v>
      </c>
      <c r="D993" s="731">
        <v>52</v>
      </c>
      <c r="E993" s="761"/>
      <c r="F993" s="733" t="s">
        <v>783</v>
      </c>
      <c r="G993" s="734"/>
      <c r="H993" s="735"/>
      <c r="I993" s="735"/>
      <c r="J993" s="735"/>
    </row>
    <row r="994" spans="1:10" s="737" customFormat="1" ht="16.5" customHeight="1">
      <c r="A994" s="779" t="s">
        <v>1800</v>
      </c>
      <c r="B994" s="759"/>
      <c r="C994" s="731">
        <v>52</v>
      </c>
      <c r="D994" s="731">
        <v>52</v>
      </c>
      <c r="E994" s="761"/>
      <c r="F994" s="733" t="s">
        <v>783</v>
      </c>
      <c r="G994" s="734"/>
      <c r="H994" s="735"/>
      <c r="I994" s="735"/>
      <c r="J994" s="735"/>
    </row>
    <row r="995" spans="1:10" s="737" customFormat="1" ht="16.5" customHeight="1">
      <c r="A995" s="779" t="s">
        <v>1801</v>
      </c>
      <c r="B995" s="759"/>
      <c r="C995" s="731">
        <v>52</v>
      </c>
      <c r="D995" s="731">
        <v>52</v>
      </c>
      <c r="E995" s="761"/>
      <c r="F995" s="733" t="s">
        <v>783</v>
      </c>
      <c r="G995" s="734"/>
      <c r="H995" s="735"/>
      <c r="I995" s="735"/>
      <c r="J995" s="735"/>
    </row>
    <row r="996" spans="1:10" s="737" customFormat="1" ht="16.5" customHeight="1">
      <c r="A996" s="779" t="s">
        <v>1802</v>
      </c>
      <c r="B996" s="759"/>
      <c r="C996" s="731">
        <v>52</v>
      </c>
      <c r="D996" s="731">
        <v>52</v>
      </c>
      <c r="E996" s="761"/>
      <c r="F996" s="733" t="s">
        <v>783</v>
      </c>
      <c r="G996" s="734"/>
      <c r="H996" s="735"/>
      <c r="I996" s="735"/>
      <c r="J996" s="735"/>
    </row>
    <row r="997" spans="1:10" s="737" customFormat="1" ht="16.5" customHeight="1">
      <c r="A997" s="779" t="s">
        <v>1803</v>
      </c>
      <c r="B997" s="759"/>
      <c r="C997" s="731">
        <v>52</v>
      </c>
      <c r="D997" s="731">
        <v>52</v>
      </c>
      <c r="E997" s="761"/>
      <c r="F997" s="733" t="s">
        <v>783</v>
      </c>
      <c r="G997" s="734"/>
      <c r="H997" s="735"/>
      <c r="I997" s="735"/>
      <c r="J997" s="735"/>
    </row>
    <row r="998" spans="1:10" s="737" customFormat="1" ht="16.5" customHeight="1">
      <c r="A998" s="779" t="s">
        <v>1803</v>
      </c>
      <c r="B998" s="759"/>
      <c r="C998" s="731">
        <v>52</v>
      </c>
      <c r="D998" s="731">
        <v>52</v>
      </c>
      <c r="E998" s="761"/>
      <c r="F998" s="733" t="s">
        <v>783</v>
      </c>
      <c r="G998" s="734"/>
      <c r="H998" s="735"/>
      <c r="I998" s="735"/>
      <c r="J998" s="735"/>
    </row>
    <row r="999" spans="1:10" s="737" customFormat="1" ht="16.5" customHeight="1">
      <c r="A999" s="779" t="s">
        <v>1804</v>
      </c>
      <c r="B999" s="759"/>
      <c r="C999" s="731">
        <v>52</v>
      </c>
      <c r="D999" s="731">
        <v>52</v>
      </c>
      <c r="E999" s="761"/>
      <c r="F999" s="733" t="s">
        <v>783</v>
      </c>
      <c r="G999" s="734"/>
      <c r="H999" s="735"/>
      <c r="I999" s="735"/>
      <c r="J999" s="735"/>
    </row>
    <row r="1000" spans="1:10" s="737" customFormat="1" ht="16.5" customHeight="1">
      <c r="A1000" s="779" t="s">
        <v>1805</v>
      </c>
      <c r="B1000" s="759"/>
      <c r="C1000" s="731">
        <v>52</v>
      </c>
      <c r="D1000" s="731">
        <v>52</v>
      </c>
      <c r="E1000" s="761"/>
      <c r="F1000" s="733" t="s">
        <v>783</v>
      </c>
      <c r="G1000" s="734"/>
      <c r="H1000" s="735"/>
      <c r="I1000" s="735"/>
      <c r="J1000" s="735"/>
    </row>
    <row r="1001" spans="1:10" s="737" customFormat="1" ht="16.5" customHeight="1">
      <c r="A1001" s="779" t="s">
        <v>1806</v>
      </c>
      <c r="B1001" s="759"/>
      <c r="C1001" s="731">
        <v>52</v>
      </c>
      <c r="D1001" s="731">
        <v>52</v>
      </c>
      <c r="E1001" s="761"/>
      <c r="F1001" s="733" t="s">
        <v>783</v>
      </c>
      <c r="G1001" s="734"/>
      <c r="H1001" s="735"/>
      <c r="I1001" s="735"/>
      <c r="J1001" s="735"/>
    </row>
    <row r="1002" spans="1:10" s="737" customFormat="1" ht="16.5" customHeight="1">
      <c r="A1002" s="779" t="s">
        <v>1807</v>
      </c>
      <c r="B1002" s="759"/>
      <c r="C1002" s="731">
        <v>52</v>
      </c>
      <c r="D1002" s="731">
        <v>52</v>
      </c>
      <c r="E1002" s="761"/>
      <c r="F1002" s="733" t="s">
        <v>783</v>
      </c>
      <c r="G1002" s="734"/>
      <c r="H1002" s="735"/>
      <c r="I1002" s="735"/>
      <c r="J1002" s="735"/>
    </row>
    <row r="1003" spans="1:10" s="737" customFormat="1" ht="16.5" customHeight="1">
      <c r="A1003" s="779" t="s">
        <v>1808</v>
      </c>
      <c r="B1003" s="759"/>
      <c r="C1003" s="731">
        <v>52</v>
      </c>
      <c r="D1003" s="731">
        <v>52</v>
      </c>
      <c r="E1003" s="761"/>
      <c r="F1003" s="733" t="s">
        <v>783</v>
      </c>
      <c r="G1003" s="734"/>
      <c r="H1003" s="735"/>
      <c r="I1003" s="735"/>
      <c r="J1003" s="735"/>
    </row>
    <row r="1004" spans="1:10" s="737" customFormat="1" ht="16.5" customHeight="1">
      <c r="A1004" s="779" t="s">
        <v>1809</v>
      </c>
      <c r="B1004" s="759"/>
      <c r="C1004" s="731">
        <v>52</v>
      </c>
      <c r="D1004" s="731">
        <v>52</v>
      </c>
      <c r="E1004" s="761"/>
      <c r="F1004" s="733" t="s">
        <v>783</v>
      </c>
      <c r="G1004" s="734"/>
      <c r="H1004" s="735"/>
      <c r="I1004" s="735"/>
      <c r="J1004" s="735"/>
    </row>
    <row r="1005" spans="1:10" s="737" customFormat="1" ht="16.5" customHeight="1">
      <c r="A1005" s="779" t="s">
        <v>1810</v>
      </c>
      <c r="B1005" s="759"/>
      <c r="C1005" s="731">
        <v>52</v>
      </c>
      <c r="D1005" s="731">
        <v>52</v>
      </c>
      <c r="E1005" s="761"/>
      <c r="F1005" s="733" t="s">
        <v>783</v>
      </c>
      <c r="G1005" s="734"/>
      <c r="H1005" s="735"/>
      <c r="I1005" s="735"/>
      <c r="J1005" s="735"/>
    </row>
    <row r="1006" spans="1:10" s="737" customFormat="1" ht="16.5" customHeight="1">
      <c r="A1006" s="779" t="s">
        <v>1811</v>
      </c>
      <c r="B1006" s="759"/>
      <c r="C1006" s="731">
        <v>52</v>
      </c>
      <c r="D1006" s="731">
        <v>52</v>
      </c>
      <c r="E1006" s="761"/>
      <c r="F1006" s="733" t="s">
        <v>783</v>
      </c>
      <c r="G1006" s="734"/>
      <c r="H1006" s="735"/>
      <c r="I1006" s="735"/>
      <c r="J1006" s="735"/>
    </row>
    <row r="1007" spans="1:10" s="737" customFormat="1" ht="16.5" customHeight="1">
      <c r="A1007" s="779" t="s">
        <v>1812</v>
      </c>
      <c r="B1007" s="759"/>
      <c r="C1007" s="731">
        <v>52</v>
      </c>
      <c r="D1007" s="731">
        <v>52</v>
      </c>
      <c r="E1007" s="761"/>
      <c r="F1007" s="733" t="s">
        <v>783</v>
      </c>
      <c r="G1007" s="734"/>
      <c r="H1007" s="735"/>
      <c r="I1007" s="735"/>
      <c r="J1007" s="735"/>
    </row>
    <row r="1008" spans="1:10" s="737" customFormat="1" ht="16.5" customHeight="1">
      <c r="A1008" s="779" t="s">
        <v>1813</v>
      </c>
      <c r="B1008" s="759"/>
      <c r="C1008" s="731">
        <v>52</v>
      </c>
      <c r="D1008" s="731">
        <v>52</v>
      </c>
      <c r="E1008" s="761"/>
      <c r="F1008" s="733" t="s">
        <v>783</v>
      </c>
      <c r="G1008" s="734"/>
      <c r="H1008" s="735"/>
      <c r="I1008" s="735"/>
      <c r="J1008" s="735"/>
    </row>
    <row r="1009" spans="1:10" s="737" customFormat="1" ht="16.5" customHeight="1">
      <c r="A1009" s="779" t="s">
        <v>1814</v>
      </c>
      <c r="B1009" s="759"/>
      <c r="C1009" s="731">
        <v>52</v>
      </c>
      <c r="D1009" s="731">
        <v>52</v>
      </c>
      <c r="E1009" s="761"/>
      <c r="F1009" s="733" t="s">
        <v>783</v>
      </c>
      <c r="G1009" s="734"/>
      <c r="H1009" s="735"/>
      <c r="I1009" s="735"/>
      <c r="J1009" s="735"/>
    </row>
    <row r="1010" spans="1:10" s="737" customFormat="1" ht="16.5" customHeight="1">
      <c r="A1010" s="779" t="s">
        <v>1815</v>
      </c>
      <c r="B1010" s="759"/>
      <c r="C1010" s="731">
        <v>52</v>
      </c>
      <c r="D1010" s="731">
        <v>52</v>
      </c>
      <c r="E1010" s="761"/>
      <c r="F1010" s="733" t="s">
        <v>783</v>
      </c>
      <c r="G1010" s="734"/>
      <c r="H1010" s="735"/>
      <c r="I1010" s="735"/>
      <c r="J1010" s="735"/>
    </row>
    <row r="1011" spans="1:10" s="737" customFormat="1" ht="16.5" customHeight="1">
      <c r="A1011" s="779" t="s">
        <v>1816</v>
      </c>
      <c r="B1011" s="759"/>
      <c r="C1011" s="731">
        <v>52</v>
      </c>
      <c r="D1011" s="731">
        <v>52</v>
      </c>
      <c r="E1011" s="761"/>
      <c r="F1011" s="733" t="s">
        <v>783</v>
      </c>
      <c r="G1011" s="734"/>
      <c r="H1011" s="735"/>
      <c r="I1011" s="735"/>
      <c r="J1011" s="735"/>
    </row>
    <row r="1012" spans="1:10" s="737" customFormat="1" ht="16.5" customHeight="1">
      <c r="A1012" s="779" t="s">
        <v>1817</v>
      </c>
      <c r="B1012" s="759"/>
      <c r="C1012" s="731">
        <v>52</v>
      </c>
      <c r="D1012" s="731">
        <v>52</v>
      </c>
      <c r="E1012" s="761"/>
      <c r="F1012" s="733" t="s">
        <v>783</v>
      </c>
      <c r="G1012" s="734"/>
      <c r="H1012" s="735"/>
      <c r="I1012" s="735"/>
      <c r="J1012" s="735"/>
    </row>
    <row r="1013" spans="1:10" s="737" customFormat="1" ht="16.5" customHeight="1">
      <c r="A1013" s="779" t="s">
        <v>1818</v>
      </c>
      <c r="B1013" s="759"/>
      <c r="C1013" s="731">
        <v>52</v>
      </c>
      <c r="D1013" s="731">
        <v>52</v>
      </c>
      <c r="E1013" s="761"/>
      <c r="F1013" s="733" t="s">
        <v>783</v>
      </c>
      <c r="G1013" s="734"/>
      <c r="H1013" s="735"/>
      <c r="I1013" s="735"/>
      <c r="J1013" s="735"/>
    </row>
    <row r="1014" spans="1:10" s="737" customFormat="1" ht="16.5" customHeight="1">
      <c r="A1014" s="779" t="s">
        <v>1819</v>
      </c>
      <c r="B1014" s="759"/>
      <c r="C1014" s="731">
        <v>52</v>
      </c>
      <c r="D1014" s="731">
        <v>52</v>
      </c>
      <c r="E1014" s="761"/>
      <c r="F1014" s="733" t="s">
        <v>783</v>
      </c>
      <c r="G1014" s="734"/>
      <c r="H1014" s="735"/>
      <c r="I1014" s="735"/>
      <c r="J1014" s="735"/>
    </row>
    <row r="1015" spans="1:10" s="737" customFormat="1" ht="16.5" customHeight="1">
      <c r="A1015" s="779" t="s">
        <v>1820</v>
      </c>
      <c r="B1015" s="759"/>
      <c r="C1015" s="731">
        <v>52</v>
      </c>
      <c r="D1015" s="731">
        <v>52</v>
      </c>
      <c r="E1015" s="761"/>
      <c r="F1015" s="733" t="s">
        <v>783</v>
      </c>
      <c r="G1015" s="734"/>
      <c r="H1015" s="735"/>
      <c r="I1015" s="735"/>
      <c r="J1015" s="735"/>
    </row>
    <row r="1016" spans="1:10" s="737" customFormat="1" ht="16.5" customHeight="1">
      <c r="A1016" s="779" t="s">
        <v>1821</v>
      </c>
      <c r="B1016" s="759"/>
      <c r="C1016" s="731">
        <v>52</v>
      </c>
      <c r="D1016" s="731">
        <v>52</v>
      </c>
      <c r="E1016" s="761"/>
      <c r="F1016" s="733" t="s">
        <v>783</v>
      </c>
      <c r="G1016" s="734"/>
      <c r="H1016" s="735"/>
      <c r="I1016" s="735"/>
      <c r="J1016" s="735"/>
    </row>
    <row r="1017" spans="1:10" s="737" customFormat="1" ht="16.5" customHeight="1">
      <c r="A1017" s="779" t="s">
        <v>1822</v>
      </c>
      <c r="B1017" s="759"/>
      <c r="C1017" s="731">
        <v>52</v>
      </c>
      <c r="D1017" s="731">
        <v>52</v>
      </c>
      <c r="E1017" s="761"/>
      <c r="F1017" s="733" t="s">
        <v>783</v>
      </c>
      <c r="G1017" s="734"/>
      <c r="H1017" s="735"/>
      <c r="I1017" s="735"/>
      <c r="J1017" s="735"/>
    </row>
    <row r="1018" spans="1:10" s="737" customFormat="1" ht="16.5" customHeight="1">
      <c r="A1018" s="779" t="s">
        <v>1823</v>
      </c>
      <c r="B1018" s="759"/>
      <c r="C1018" s="731">
        <v>52</v>
      </c>
      <c r="D1018" s="731">
        <v>52</v>
      </c>
      <c r="E1018" s="761"/>
      <c r="F1018" s="733" t="s">
        <v>783</v>
      </c>
      <c r="G1018" s="734"/>
      <c r="H1018" s="735"/>
      <c r="I1018" s="735"/>
      <c r="J1018" s="735"/>
    </row>
    <row r="1019" spans="1:10" s="737" customFormat="1" ht="16.5" customHeight="1">
      <c r="A1019" s="779" t="s">
        <v>1824</v>
      </c>
      <c r="B1019" s="759"/>
      <c r="C1019" s="731">
        <v>52</v>
      </c>
      <c r="D1019" s="731">
        <v>52</v>
      </c>
      <c r="E1019" s="761"/>
      <c r="F1019" s="733" t="s">
        <v>783</v>
      </c>
      <c r="G1019" s="734"/>
      <c r="H1019" s="735"/>
      <c r="I1019" s="735"/>
      <c r="J1019" s="735"/>
    </row>
    <row r="1020" spans="1:10" s="737" customFormat="1" ht="16.5" customHeight="1">
      <c r="A1020" s="779" t="s">
        <v>1825</v>
      </c>
      <c r="B1020" s="759"/>
      <c r="C1020" s="731">
        <v>52</v>
      </c>
      <c r="D1020" s="731">
        <v>52</v>
      </c>
      <c r="E1020" s="761"/>
      <c r="F1020" s="733" t="s">
        <v>783</v>
      </c>
      <c r="G1020" s="734"/>
      <c r="H1020" s="735"/>
      <c r="I1020" s="735"/>
      <c r="J1020" s="735"/>
    </row>
    <row r="1021" spans="1:10" s="737" customFormat="1" ht="16.5" customHeight="1">
      <c r="A1021" s="779" t="s">
        <v>1826</v>
      </c>
      <c r="B1021" s="759"/>
      <c r="C1021" s="731">
        <v>52</v>
      </c>
      <c r="D1021" s="731">
        <v>52</v>
      </c>
      <c r="E1021" s="761"/>
      <c r="F1021" s="733" t="s">
        <v>783</v>
      </c>
      <c r="G1021" s="734"/>
      <c r="H1021" s="735"/>
      <c r="I1021" s="735"/>
      <c r="J1021" s="735"/>
    </row>
    <row r="1022" spans="1:10" s="737" customFormat="1" ht="16.5" customHeight="1">
      <c r="A1022" s="779" t="s">
        <v>1827</v>
      </c>
      <c r="B1022" s="759"/>
      <c r="C1022" s="731">
        <v>52</v>
      </c>
      <c r="D1022" s="731">
        <v>52</v>
      </c>
      <c r="E1022" s="761"/>
      <c r="F1022" s="733" t="s">
        <v>783</v>
      </c>
      <c r="G1022" s="734"/>
      <c r="H1022" s="735"/>
      <c r="I1022" s="735"/>
      <c r="J1022" s="735"/>
    </row>
    <row r="1023" spans="1:10" s="737" customFormat="1" ht="16.5" customHeight="1">
      <c r="A1023" s="779" t="s">
        <v>1828</v>
      </c>
      <c r="B1023" s="759"/>
      <c r="C1023" s="731">
        <v>52</v>
      </c>
      <c r="D1023" s="731">
        <v>52</v>
      </c>
      <c r="E1023" s="761"/>
      <c r="F1023" s="733" t="s">
        <v>783</v>
      </c>
      <c r="G1023" s="734"/>
      <c r="H1023" s="735"/>
      <c r="I1023" s="735"/>
      <c r="J1023" s="735"/>
    </row>
    <row r="1024" spans="1:10" s="737" customFormat="1" ht="16.5" customHeight="1">
      <c r="A1024" s="779" t="s">
        <v>1829</v>
      </c>
      <c r="B1024" s="759"/>
      <c r="C1024" s="731">
        <v>52</v>
      </c>
      <c r="D1024" s="731">
        <v>52</v>
      </c>
      <c r="E1024" s="761"/>
      <c r="F1024" s="733" t="s">
        <v>783</v>
      </c>
      <c r="G1024" s="734"/>
      <c r="H1024" s="735"/>
      <c r="I1024" s="735"/>
      <c r="J1024" s="735"/>
    </row>
    <row r="1025" spans="1:10" s="737" customFormat="1" ht="16.5" customHeight="1">
      <c r="A1025" s="779" t="s">
        <v>1830</v>
      </c>
      <c r="B1025" s="759"/>
      <c r="C1025" s="731">
        <v>52</v>
      </c>
      <c r="D1025" s="731">
        <v>52</v>
      </c>
      <c r="E1025" s="761"/>
      <c r="F1025" s="733" t="s">
        <v>783</v>
      </c>
      <c r="G1025" s="734"/>
      <c r="H1025" s="735"/>
      <c r="I1025" s="735"/>
      <c r="J1025" s="735"/>
    </row>
    <row r="1026" spans="1:10" s="737" customFormat="1" ht="16.5" customHeight="1">
      <c r="A1026" s="779" t="s">
        <v>1831</v>
      </c>
      <c r="B1026" s="759"/>
      <c r="C1026" s="731">
        <v>52</v>
      </c>
      <c r="D1026" s="731">
        <v>52</v>
      </c>
      <c r="E1026" s="761"/>
      <c r="F1026" s="733" t="s">
        <v>783</v>
      </c>
      <c r="G1026" s="734"/>
      <c r="H1026" s="735"/>
      <c r="I1026" s="735"/>
      <c r="J1026" s="735"/>
    </row>
    <row r="1027" spans="1:10" s="737" customFormat="1" ht="16.5" customHeight="1">
      <c r="A1027" s="779" t="s">
        <v>1832</v>
      </c>
      <c r="B1027" s="759"/>
      <c r="C1027" s="731">
        <v>52</v>
      </c>
      <c r="D1027" s="731">
        <v>52</v>
      </c>
      <c r="E1027" s="761"/>
      <c r="F1027" s="733" t="s">
        <v>783</v>
      </c>
      <c r="G1027" s="734"/>
      <c r="H1027" s="735"/>
      <c r="I1027" s="735"/>
      <c r="J1027" s="735"/>
    </row>
    <row r="1028" spans="1:10" s="737" customFormat="1" ht="16.5" customHeight="1">
      <c r="A1028" s="779" t="s">
        <v>1833</v>
      </c>
      <c r="B1028" s="759"/>
      <c r="C1028" s="731">
        <v>52</v>
      </c>
      <c r="D1028" s="731">
        <v>52</v>
      </c>
      <c r="E1028" s="761"/>
      <c r="F1028" s="733" t="s">
        <v>783</v>
      </c>
      <c r="G1028" s="734"/>
      <c r="H1028" s="735"/>
      <c r="I1028" s="735"/>
      <c r="J1028" s="735"/>
    </row>
    <row r="1029" spans="1:10" s="737" customFormat="1" ht="16.5" customHeight="1">
      <c r="A1029" s="779" t="s">
        <v>1834</v>
      </c>
      <c r="B1029" s="759"/>
      <c r="C1029" s="731">
        <v>52</v>
      </c>
      <c r="D1029" s="731">
        <v>52</v>
      </c>
      <c r="E1029" s="761"/>
      <c r="F1029" s="733" t="s">
        <v>783</v>
      </c>
      <c r="G1029" s="734"/>
      <c r="H1029" s="735"/>
      <c r="I1029" s="735"/>
      <c r="J1029" s="735"/>
    </row>
    <row r="1030" spans="1:10" s="737" customFormat="1" ht="16.5" customHeight="1">
      <c r="A1030" s="779" t="s">
        <v>1835</v>
      </c>
      <c r="B1030" s="759"/>
      <c r="C1030" s="731">
        <v>52</v>
      </c>
      <c r="D1030" s="731">
        <v>52</v>
      </c>
      <c r="E1030" s="761"/>
      <c r="F1030" s="733" t="s">
        <v>783</v>
      </c>
      <c r="G1030" s="734"/>
      <c r="H1030" s="735"/>
      <c r="I1030" s="735"/>
      <c r="J1030" s="735"/>
    </row>
    <row r="1031" spans="1:10" s="737" customFormat="1" ht="16.5" customHeight="1">
      <c r="A1031" s="779" t="s">
        <v>1836</v>
      </c>
      <c r="B1031" s="759"/>
      <c r="C1031" s="731">
        <v>52</v>
      </c>
      <c r="D1031" s="731">
        <v>52</v>
      </c>
      <c r="E1031" s="761"/>
      <c r="F1031" s="733" t="s">
        <v>783</v>
      </c>
      <c r="G1031" s="734"/>
      <c r="H1031" s="735"/>
      <c r="I1031" s="735"/>
      <c r="J1031" s="735"/>
    </row>
    <row r="1032" spans="1:10" s="737" customFormat="1" ht="16.5" customHeight="1">
      <c r="A1032" s="779" t="s">
        <v>1837</v>
      </c>
      <c r="B1032" s="759"/>
      <c r="C1032" s="731">
        <v>52</v>
      </c>
      <c r="D1032" s="731">
        <v>52</v>
      </c>
      <c r="E1032" s="761"/>
      <c r="F1032" s="733" t="s">
        <v>783</v>
      </c>
      <c r="G1032" s="734"/>
      <c r="H1032" s="735"/>
      <c r="I1032" s="735"/>
      <c r="J1032" s="735"/>
    </row>
    <row r="1033" spans="1:10" s="737" customFormat="1" ht="16.5" customHeight="1">
      <c r="A1033" s="779" t="s">
        <v>1838</v>
      </c>
      <c r="B1033" s="759"/>
      <c r="C1033" s="731">
        <v>52</v>
      </c>
      <c r="D1033" s="731">
        <v>52</v>
      </c>
      <c r="E1033" s="761"/>
      <c r="F1033" s="733" t="s">
        <v>783</v>
      </c>
      <c r="G1033" s="734"/>
      <c r="H1033" s="735"/>
      <c r="I1033" s="735"/>
      <c r="J1033" s="735"/>
    </row>
    <row r="1034" spans="1:10" s="737" customFormat="1" ht="16.5" customHeight="1">
      <c r="A1034" s="779" t="s">
        <v>1839</v>
      </c>
      <c r="B1034" s="759"/>
      <c r="C1034" s="731">
        <v>52</v>
      </c>
      <c r="D1034" s="731">
        <v>52</v>
      </c>
      <c r="E1034" s="761"/>
      <c r="F1034" s="733" t="s">
        <v>783</v>
      </c>
      <c r="G1034" s="734"/>
      <c r="H1034" s="735"/>
      <c r="I1034" s="735"/>
      <c r="J1034" s="735"/>
    </row>
    <row r="1035" spans="1:10" s="737" customFormat="1" ht="16.5" customHeight="1">
      <c r="A1035" s="779" t="s">
        <v>1840</v>
      </c>
      <c r="B1035" s="759"/>
      <c r="C1035" s="731">
        <v>52</v>
      </c>
      <c r="D1035" s="731">
        <v>52</v>
      </c>
      <c r="E1035" s="761"/>
      <c r="F1035" s="733" t="s">
        <v>783</v>
      </c>
      <c r="G1035" s="734"/>
      <c r="H1035" s="735"/>
      <c r="I1035" s="735"/>
      <c r="J1035" s="735"/>
    </row>
    <row r="1036" spans="1:10" s="737" customFormat="1" ht="16.5" customHeight="1">
      <c r="A1036" s="779" t="s">
        <v>1841</v>
      </c>
      <c r="B1036" s="759"/>
      <c r="C1036" s="731">
        <v>52</v>
      </c>
      <c r="D1036" s="731">
        <v>52</v>
      </c>
      <c r="E1036" s="761"/>
      <c r="F1036" s="733" t="s">
        <v>783</v>
      </c>
      <c r="G1036" s="734"/>
      <c r="H1036" s="735"/>
      <c r="I1036" s="735"/>
      <c r="J1036" s="735"/>
    </row>
    <row r="1037" spans="1:10" s="737" customFormat="1" ht="16.5" customHeight="1">
      <c r="A1037" s="779" t="s">
        <v>1842</v>
      </c>
      <c r="B1037" s="759"/>
      <c r="C1037" s="731">
        <v>52</v>
      </c>
      <c r="D1037" s="731">
        <v>52</v>
      </c>
      <c r="E1037" s="761"/>
      <c r="F1037" s="733" t="s">
        <v>783</v>
      </c>
      <c r="G1037" s="734"/>
      <c r="H1037" s="735"/>
      <c r="I1037" s="735"/>
      <c r="J1037" s="735"/>
    </row>
    <row r="1038" spans="1:10" s="737" customFormat="1" ht="16.5" customHeight="1">
      <c r="A1038" s="779" t="s">
        <v>1843</v>
      </c>
      <c r="B1038" s="759"/>
      <c r="C1038" s="731">
        <v>52</v>
      </c>
      <c r="D1038" s="731">
        <v>52</v>
      </c>
      <c r="E1038" s="761"/>
      <c r="F1038" s="733" t="s">
        <v>783</v>
      </c>
      <c r="G1038" s="734"/>
      <c r="H1038" s="735"/>
      <c r="I1038" s="735"/>
      <c r="J1038" s="735"/>
    </row>
    <row r="1039" spans="1:10" s="737" customFormat="1" ht="16.5" customHeight="1">
      <c r="A1039" s="779" t="s">
        <v>1844</v>
      </c>
      <c r="B1039" s="759"/>
      <c r="C1039" s="731">
        <v>52</v>
      </c>
      <c r="D1039" s="731">
        <v>52</v>
      </c>
      <c r="E1039" s="761"/>
      <c r="F1039" s="733" t="s">
        <v>783</v>
      </c>
      <c r="G1039" s="734"/>
      <c r="H1039" s="735"/>
      <c r="I1039" s="735"/>
      <c r="J1039" s="735"/>
    </row>
    <row r="1040" spans="1:10" s="737" customFormat="1" ht="16.5" customHeight="1">
      <c r="A1040" s="779" t="s">
        <v>1845</v>
      </c>
      <c r="B1040" s="759"/>
      <c r="C1040" s="731">
        <v>52</v>
      </c>
      <c r="D1040" s="731">
        <v>52</v>
      </c>
      <c r="E1040" s="761"/>
      <c r="F1040" s="733" t="s">
        <v>783</v>
      </c>
      <c r="G1040" s="734"/>
      <c r="H1040" s="735"/>
      <c r="I1040" s="735"/>
      <c r="J1040" s="735"/>
    </row>
    <row r="1041" spans="1:10" s="737" customFormat="1" ht="16.5" customHeight="1">
      <c r="A1041" s="779" t="s">
        <v>1846</v>
      </c>
      <c r="B1041" s="759"/>
      <c r="C1041" s="731">
        <v>52</v>
      </c>
      <c r="D1041" s="731">
        <v>52</v>
      </c>
      <c r="E1041" s="761"/>
      <c r="F1041" s="733" t="s">
        <v>783</v>
      </c>
      <c r="G1041" s="734"/>
      <c r="H1041" s="735"/>
      <c r="I1041" s="735"/>
      <c r="J1041" s="735"/>
    </row>
    <row r="1042" spans="1:10" s="737" customFormat="1" ht="16.5" customHeight="1">
      <c r="A1042" s="779" t="s">
        <v>1847</v>
      </c>
      <c r="B1042" s="759"/>
      <c r="C1042" s="731">
        <v>52</v>
      </c>
      <c r="D1042" s="731">
        <v>52</v>
      </c>
      <c r="E1042" s="761"/>
      <c r="F1042" s="733" t="s">
        <v>783</v>
      </c>
      <c r="G1042" s="734"/>
      <c r="H1042" s="735"/>
      <c r="I1042" s="735"/>
      <c r="J1042" s="735"/>
    </row>
    <row r="1043" spans="1:10" s="737" customFormat="1" ht="16.5" customHeight="1">
      <c r="A1043" s="779" t="s">
        <v>1848</v>
      </c>
      <c r="B1043" s="759"/>
      <c r="C1043" s="731">
        <v>52</v>
      </c>
      <c r="D1043" s="731">
        <v>52</v>
      </c>
      <c r="E1043" s="761"/>
      <c r="F1043" s="733" t="s">
        <v>783</v>
      </c>
      <c r="G1043" s="734"/>
      <c r="H1043" s="735"/>
      <c r="I1043" s="735"/>
      <c r="J1043" s="735"/>
    </row>
    <row r="1044" spans="1:10" s="737" customFormat="1" ht="16.5" customHeight="1">
      <c r="A1044" s="779" t="s">
        <v>1849</v>
      </c>
      <c r="B1044" s="759"/>
      <c r="C1044" s="731">
        <v>52</v>
      </c>
      <c r="D1044" s="731">
        <v>52</v>
      </c>
      <c r="E1044" s="761"/>
      <c r="F1044" s="733" t="s">
        <v>783</v>
      </c>
      <c r="G1044" s="734"/>
      <c r="H1044" s="735"/>
      <c r="I1044" s="735"/>
      <c r="J1044" s="735"/>
    </row>
    <row r="1045" spans="1:10" s="737" customFormat="1" ht="16.5" customHeight="1">
      <c r="A1045" s="779" t="s">
        <v>1850</v>
      </c>
      <c r="B1045" s="759"/>
      <c r="C1045" s="731">
        <v>52</v>
      </c>
      <c r="D1045" s="731">
        <v>52</v>
      </c>
      <c r="E1045" s="761"/>
      <c r="F1045" s="733" t="s">
        <v>783</v>
      </c>
      <c r="G1045" s="734"/>
      <c r="H1045" s="735"/>
      <c r="I1045" s="735"/>
      <c r="J1045" s="735"/>
    </row>
    <row r="1046" spans="1:10" s="737" customFormat="1" ht="16.5" customHeight="1">
      <c r="A1046" s="779" t="s">
        <v>1851</v>
      </c>
      <c r="B1046" s="759"/>
      <c r="C1046" s="731">
        <v>52</v>
      </c>
      <c r="D1046" s="731">
        <v>52</v>
      </c>
      <c r="E1046" s="761"/>
      <c r="F1046" s="733" t="s">
        <v>783</v>
      </c>
      <c r="G1046" s="734"/>
      <c r="H1046" s="735"/>
      <c r="I1046" s="735"/>
      <c r="J1046" s="735"/>
    </row>
    <row r="1047" spans="1:10" s="737" customFormat="1" ht="16.5" customHeight="1">
      <c r="A1047" s="779" t="s">
        <v>1852</v>
      </c>
      <c r="B1047" s="759"/>
      <c r="C1047" s="731">
        <v>52</v>
      </c>
      <c r="D1047" s="731">
        <v>52</v>
      </c>
      <c r="E1047" s="761"/>
      <c r="F1047" s="733" t="s">
        <v>783</v>
      </c>
      <c r="G1047" s="734"/>
      <c r="H1047" s="735"/>
      <c r="I1047" s="735"/>
      <c r="J1047" s="735"/>
    </row>
    <row r="1048" spans="1:10" s="737" customFormat="1" ht="16.5" customHeight="1">
      <c r="A1048" s="779" t="s">
        <v>1853</v>
      </c>
      <c r="B1048" s="759"/>
      <c r="C1048" s="731">
        <v>52</v>
      </c>
      <c r="D1048" s="731">
        <v>52</v>
      </c>
      <c r="E1048" s="761"/>
      <c r="F1048" s="733" t="s">
        <v>783</v>
      </c>
      <c r="G1048" s="734"/>
      <c r="H1048" s="735"/>
      <c r="I1048" s="735"/>
      <c r="J1048" s="735"/>
    </row>
    <row r="1049" spans="1:10" s="737" customFormat="1" ht="16.5" customHeight="1">
      <c r="A1049" s="779" t="s">
        <v>1854</v>
      </c>
      <c r="B1049" s="759"/>
      <c r="C1049" s="731">
        <v>52</v>
      </c>
      <c r="D1049" s="731">
        <v>52</v>
      </c>
      <c r="E1049" s="761"/>
      <c r="F1049" s="733" t="s">
        <v>783</v>
      </c>
      <c r="G1049" s="734"/>
      <c r="H1049" s="735"/>
      <c r="I1049" s="735"/>
      <c r="J1049" s="735"/>
    </row>
    <row r="1050" spans="1:10" s="737" customFormat="1" ht="16.5" customHeight="1">
      <c r="A1050" s="779" t="s">
        <v>1855</v>
      </c>
      <c r="B1050" s="759"/>
      <c r="C1050" s="731">
        <v>52</v>
      </c>
      <c r="D1050" s="731">
        <v>52</v>
      </c>
      <c r="E1050" s="761"/>
      <c r="F1050" s="733" t="s">
        <v>783</v>
      </c>
      <c r="G1050" s="734"/>
      <c r="H1050" s="735"/>
      <c r="I1050" s="735"/>
      <c r="J1050" s="735"/>
    </row>
    <row r="1051" spans="1:10" s="737" customFormat="1" ht="16.5" customHeight="1">
      <c r="A1051" s="779" t="s">
        <v>1856</v>
      </c>
      <c r="B1051" s="759"/>
      <c r="C1051" s="731">
        <v>52</v>
      </c>
      <c r="D1051" s="731">
        <v>52</v>
      </c>
      <c r="E1051" s="761"/>
      <c r="F1051" s="733" t="s">
        <v>783</v>
      </c>
      <c r="G1051" s="734"/>
      <c r="H1051" s="735"/>
      <c r="I1051" s="735"/>
      <c r="J1051" s="735"/>
    </row>
    <row r="1052" spans="1:10" s="737" customFormat="1" ht="16.5" customHeight="1">
      <c r="A1052" s="779" t="s">
        <v>1857</v>
      </c>
      <c r="B1052" s="759"/>
      <c r="C1052" s="731">
        <v>52</v>
      </c>
      <c r="D1052" s="731">
        <v>52</v>
      </c>
      <c r="E1052" s="761"/>
      <c r="F1052" s="733" t="s">
        <v>783</v>
      </c>
      <c r="G1052" s="734"/>
      <c r="H1052" s="735"/>
      <c r="I1052" s="735"/>
      <c r="J1052" s="735"/>
    </row>
    <row r="1053" spans="1:10" s="737" customFormat="1" ht="16.5" customHeight="1">
      <c r="A1053" s="779" t="s">
        <v>1858</v>
      </c>
      <c r="B1053" s="759"/>
      <c r="C1053" s="731">
        <v>52</v>
      </c>
      <c r="D1053" s="731">
        <v>52</v>
      </c>
      <c r="E1053" s="761"/>
      <c r="F1053" s="733" t="s">
        <v>783</v>
      </c>
      <c r="G1053" s="734"/>
      <c r="H1053" s="735"/>
      <c r="I1053" s="735"/>
      <c r="J1053" s="735"/>
    </row>
    <row r="1054" spans="1:10" s="737" customFormat="1" ht="16.5" customHeight="1">
      <c r="A1054" s="779" t="s">
        <v>1858</v>
      </c>
      <c r="B1054" s="759"/>
      <c r="C1054" s="731">
        <v>52</v>
      </c>
      <c r="D1054" s="731">
        <v>52</v>
      </c>
      <c r="E1054" s="761"/>
      <c r="F1054" s="733" t="s">
        <v>783</v>
      </c>
      <c r="G1054" s="734"/>
      <c r="H1054" s="735"/>
      <c r="I1054" s="735"/>
      <c r="J1054" s="735"/>
    </row>
    <row r="1055" spans="1:10" s="737" customFormat="1" ht="16.5" customHeight="1">
      <c r="A1055" s="779" t="s">
        <v>1858</v>
      </c>
      <c r="B1055" s="759"/>
      <c r="C1055" s="731">
        <v>52</v>
      </c>
      <c r="D1055" s="731">
        <v>52</v>
      </c>
      <c r="E1055" s="761"/>
      <c r="F1055" s="733" t="s">
        <v>783</v>
      </c>
      <c r="G1055" s="734"/>
      <c r="H1055" s="735"/>
      <c r="I1055" s="735"/>
      <c r="J1055" s="735"/>
    </row>
    <row r="1056" spans="1:10" s="737" customFormat="1" ht="16.5" customHeight="1">
      <c r="A1056" s="779" t="s">
        <v>1859</v>
      </c>
      <c r="B1056" s="759"/>
      <c r="C1056" s="731">
        <v>52</v>
      </c>
      <c r="D1056" s="731">
        <v>52</v>
      </c>
      <c r="E1056" s="761"/>
      <c r="F1056" s="733" t="s">
        <v>783</v>
      </c>
      <c r="G1056" s="734"/>
      <c r="H1056" s="735"/>
      <c r="I1056" s="735"/>
      <c r="J1056" s="735"/>
    </row>
    <row r="1057" spans="1:10" s="737" customFormat="1" ht="16.5" customHeight="1">
      <c r="A1057" s="779" t="s">
        <v>1860</v>
      </c>
      <c r="B1057" s="759"/>
      <c r="C1057" s="731">
        <v>52</v>
      </c>
      <c r="D1057" s="731">
        <v>52</v>
      </c>
      <c r="E1057" s="761"/>
      <c r="F1057" s="733" t="s">
        <v>783</v>
      </c>
      <c r="G1057" s="734"/>
      <c r="H1057" s="735"/>
      <c r="I1057" s="735"/>
      <c r="J1057" s="735"/>
    </row>
    <row r="1058" spans="1:10" s="737" customFormat="1" ht="16.5" customHeight="1">
      <c r="A1058" s="779" t="s">
        <v>1861</v>
      </c>
      <c r="B1058" s="759"/>
      <c r="C1058" s="731">
        <v>52</v>
      </c>
      <c r="D1058" s="731">
        <v>52</v>
      </c>
      <c r="E1058" s="761"/>
      <c r="F1058" s="733" t="s">
        <v>783</v>
      </c>
      <c r="G1058" s="734"/>
      <c r="H1058" s="735"/>
      <c r="I1058" s="735"/>
      <c r="J1058" s="735"/>
    </row>
    <row r="1059" spans="1:10" s="737" customFormat="1" ht="16.5" customHeight="1">
      <c r="A1059" s="779" t="s">
        <v>1862</v>
      </c>
      <c r="B1059" s="759"/>
      <c r="C1059" s="731">
        <v>52</v>
      </c>
      <c r="D1059" s="731">
        <v>52</v>
      </c>
      <c r="E1059" s="761"/>
      <c r="F1059" s="733" t="s">
        <v>783</v>
      </c>
      <c r="G1059" s="734"/>
      <c r="H1059" s="735"/>
      <c r="I1059" s="735"/>
      <c r="J1059" s="735"/>
    </row>
    <row r="1060" spans="1:10" s="737" customFormat="1" ht="16.5" customHeight="1">
      <c r="A1060" s="779" t="s">
        <v>1863</v>
      </c>
      <c r="B1060" s="759"/>
      <c r="C1060" s="731">
        <v>52</v>
      </c>
      <c r="D1060" s="731">
        <v>52</v>
      </c>
      <c r="E1060" s="761"/>
      <c r="F1060" s="733" t="s">
        <v>783</v>
      </c>
      <c r="G1060" s="734"/>
      <c r="H1060" s="735"/>
      <c r="I1060" s="735"/>
      <c r="J1060" s="735"/>
    </row>
    <row r="1061" spans="1:10" s="737" customFormat="1" ht="16.5" customHeight="1">
      <c r="A1061" s="779" t="s">
        <v>1864</v>
      </c>
      <c r="B1061" s="759"/>
      <c r="C1061" s="731">
        <v>52</v>
      </c>
      <c r="D1061" s="731">
        <v>52</v>
      </c>
      <c r="E1061" s="761"/>
      <c r="F1061" s="733" t="s">
        <v>783</v>
      </c>
      <c r="G1061" s="734"/>
      <c r="H1061" s="735"/>
      <c r="I1061" s="735"/>
      <c r="J1061" s="735"/>
    </row>
    <row r="1062" spans="1:10" s="737" customFormat="1" ht="16.5" customHeight="1">
      <c r="A1062" s="779" t="s">
        <v>1865</v>
      </c>
      <c r="B1062" s="759"/>
      <c r="C1062" s="731">
        <v>52</v>
      </c>
      <c r="D1062" s="731">
        <v>52</v>
      </c>
      <c r="E1062" s="761"/>
      <c r="F1062" s="733" t="s">
        <v>783</v>
      </c>
      <c r="G1062" s="734"/>
      <c r="H1062" s="735"/>
      <c r="I1062" s="735"/>
      <c r="J1062" s="735"/>
    </row>
    <row r="1063" spans="1:10" s="737" customFormat="1" ht="16.5" customHeight="1">
      <c r="A1063" s="779" t="s">
        <v>1866</v>
      </c>
      <c r="B1063" s="759"/>
      <c r="C1063" s="731">
        <v>52</v>
      </c>
      <c r="D1063" s="731">
        <v>52</v>
      </c>
      <c r="E1063" s="761"/>
      <c r="F1063" s="733" t="s">
        <v>783</v>
      </c>
      <c r="G1063" s="734"/>
      <c r="H1063" s="735"/>
      <c r="I1063" s="735"/>
      <c r="J1063" s="735"/>
    </row>
    <row r="1064" spans="1:10" s="737" customFormat="1" ht="16.5" customHeight="1">
      <c r="A1064" s="779" t="s">
        <v>1867</v>
      </c>
      <c r="B1064" s="759"/>
      <c r="C1064" s="731">
        <v>52</v>
      </c>
      <c r="D1064" s="731">
        <v>52</v>
      </c>
      <c r="E1064" s="761"/>
      <c r="F1064" s="733" t="s">
        <v>783</v>
      </c>
      <c r="G1064" s="734"/>
      <c r="H1064" s="735"/>
      <c r="I1064" s="735"/>
      <c r="J1064" s="735"/>
    </row>
    <row r="1065" spans="1:10" s="737" customFormat="1" ht="16.5" customHeight="1">
      <c r="A1065" s="779" t="s">
        <v>1868</v>
      </c>
      <c r="B1065" s="759"/>
      <c r="C1065" s="731">
        <v>52</v>
      </c>
      <c r="D1065" s="731">
        <v>52</v>
      </c>
      <c r="E1065" s="761"/>
      <c r="F1065" s="733" t="s">
        <v>783</v>
      </c>
      <c r="G1065" s="734"/>
      <c r="H1065" s="735"/>
      <c r="I1065" s="735"/>
      <c r="J1065" s="735"/>
    </row>
    <row r="1066" spans="1:10" s="737" customFormat="1" ht="16.5" customHeight="1">
      <c r="A1066" s="779" t="s">
        <v>1869</v>
      </c>
      <c r="B1066" s="759"/>
      <c r="C1066" s="731">
        <v>52</v>
      </c>
      <c r="D1066" s="731">
        <v>52</v>
      </c>
      <c r="E1066" s="761"/>
      <c r="F1066" s="733" t="s">
        <v>783</v>
      </c>
      <c r="G1066" s="734"/>
      <c r="H1066" s="735"/>
      <c r="I1066" s="735"/>
      <c r="J1066" s="735"/>
    </row>
    <row r="1067" spans="1:10" s="737" customFormat="1" ht="16.5" customHeight="1">
      <c r="A1067" s="779" t="s">
        <v>1870</v>
      </c>
      <c r="B1067" s="759"/>
      <c r="C1067" s="731">
        <v>52</v>
      </c>
      <c r="D1067" s="731">
        <v>52</v>
      </c>
      <c r="E1067" s="761"/>
      <c r="F1067" s="733" t="s">
        <v>783</v>
      </c>
      <c r="G1067" s="734"/>
      <c r="H1067" s="735"/>
      <c r="I1067" s="735"/>
      <c r="J1067" s="735"/>
    </row>
    <row r="1068" spans="1:10" s="737" customFormat="1" ht="16.5" customHeight="1">
      <c r="A1068" s="779" t="s">
        <v>1871</v>
      </c>
      <c r="B1068" s="759"/>
      <c r="C1068" s="731">
        <v>52</v>
      </c>
      <c r="D1068" s="731">
        <v>52</v>
      </c>
      <c r="E1068" s="761"/>
      <c r="F1068" s="733" t="s">
        <v>783</v>
      </c>
      <c r="G1068" s="734"/>
      <c r="H1068" s="735"/>
      <c r="I1068" s="735"/>
      <c r="J1068" s="735"/>
    </row>
    <row r="1069" spans="1:10" s="737" customFormat="1" ht="16.5" customHeight="1">
      <c r="A1069" s="779" t="s">
        <v>1872</v>
      </c>
      <c r="B1069" s="759"/>
      <c r="C1069" s="731">
        <v>52</v>
      </c>
      <c r="D1069" s="731">
        <v>52</v>
      </c>
      <c r="E1069" s="761"/>
      <c r="F1069" s="733" t="s">
        <v>783</v>
      </c>
      <c r="G1069" s="734"/>
      <c r="H1069" s="735"/>
      <c r="I1069" s="735"/>
      <c r="J1069" s="735"/>
    </row>
    <row r="1070" spans="1:10" s="737" customFormat="1" ht="16.5" customHeight="1">
      <c r="A1070" s="779" t="s">
        <v>1873</v>
      </c>
      <c r="B1070" s="759"/>
      <c r="C1070" s="731">
        <v>52</v>
      </c>
      <c r="D1070" s="731">
        <v>52</v>
      </c>
      <c r="E1070" s="761"/>
      <c r="F1070" s="733" t="s">
        <v>783</v>
      </c>
      <c r="G1070" s="734"/>
      <c r="H1070" s="735"/>
      <c r="I1070" s="735"/>
      <c r="J1070" s="735"/>
    </row>
    <row r="1071" spans="1:10" s="737" customFormat="1" ht="16.5" customHeight="1">
      <c r="A1071" s="779" t="s">
        <v>1874</v>
      </c>
      <c r="B1071" s="759"/>
      <c r="C1071" s="731">
        <v>52</v>
      </c>
      <c r="D1071" s="731">
        <v>52</v>
      </c>
      <c r="E1071" s="761"/>
      <c r="F1071" s="733" t="s">
        <v>783</v>
      </c>
      <c r="G1071" s="734"/>
      <c r="H1071" s="735"/>
      <c r="I1071" s="735"/>
      <c r="J1071" s="735"/>
    </row>
    <row r="1072" spans="1:10" s="737" customFormat="1" ht="16.5" customHeight="1">
      <c r="A1072" s="779" t="s">
        <v>1875</v>
      </c>
      <c r="B1072" s="759"/>
      <c r="C1072" s="731">
        <v>52</v>
      </c>
      <c r="D1072" s="731">
        <v>52</v>
      </c>
      <c r="E1072" s="761"/>
      <c r="F1072" s="733" t="s">
        <v>783</v>
      </c>
      <c r="G1072" s="734"/>
      <c r="H1072" s="735"/>
      <c r="I1072" s="735"/>
      <c r="J1072" s="735"/>
    </row>
    <row r="1073" spans="1:10" s="737" customFormat="1" ht="16.5" customHeight="1">
      <c r="A1073" s="779" t="s">
        <v>1876</v>
      </c>
      <c r="B1073" s="759"/>
      <c r="C1073" s="731">
        <v>52</v>
      </c>
      <c r="D1073" s="731">
        <v>52</v>
      </c>
      <c r="E1073" s="761"/>
      <c r="F1073" s="733" t="s">
        <v>783</v>
      </c>
      <c r="G1073" s="734"/>
      <c r="H1073" s="735"/>
      <c r="I1073" s="735"/>
      <c r="J1073" s="735"/>
    </row>
    <row r="1074" spans="1:10" s="737" customFormat="1" ht="16.5" customHeight="1">
      <c r="A1074" s="779" t="s">
        <v>1877</v>
      </c>
      <c r="B1074" s="759"/>
      <c r="C1074" s="731">
        <v>52</v>
      </c>
      <c r="D1074" s="731">
        <v>52</v>
      </c>
      <c r="E1074" s="761"/>
      <c r="F1074" s="733" t="s">
        <v>783</v>
      </c>
      <c r="G1074" s="734"/>
      <c r="H1074" s="735"/>
      <c r="I1074" s="735"/>
      <c r="J1074" s="735"/>
    </row>
    <row r="1075" spans="1:10" s="737" customFormat="1" ht="16.5" customHeight="1">
      <c r="A1075" s="779" t="s">
        <v>1878</v>
      </c>
      <c r="B1075" s="759"/>
      <c r="C1075" s="731">
        <v>52</v>
      </c>
      <c r="D1075" s="731">
        <v>52</v>
      </c>
      <c r="E1075" s="761"/>
      <c r="F1075" s="733" t="s">
        <v>783</v>
      </c>
      <c r="G1075" s="734"/>
      <c r="H1075" s="735"/>
      <c r="I1075" s="735"/>
      <c r="J1075" s="735"/>
    </row>
    <row r="1076" spans="1:10" s="737" customFormat="1" ht="16.5" customHeight="1">
      <c r="A1076" s="779" t="s">
        <v>1879</v>
      </c>
      <c r="B1076" s="759"/>
      <c r="C1076" s="731">
        <v>52</v>
      </c>
      <c r="D1076" s="731">
        <v>52</v>
      </c>
      <c r="E1076" s="761"/>
      <c r="F1076" s="733" t="s">
        <v>783</v>
      </c>
      <c r="G1076" s="734"/>
      <c r="H1076" s="735"/>
      <c r="I1076" s="735"/>
      <c r="J1076" s="735"/>
    </row>
    <row r="1077" spans="1:10" s="737" customFormat="1" ht="16.5" customHeight="1">
      <c r="A1077" s="779" t="s">
        <v>1880</v>
      </c>
      <c r="B1077" s="759"/>
      <c r="C1077" s="731">
        <v>52</v>
      </c>
      <c r="D1077" s="731">
        <v>52</v>
      </c>
      <c r="E1077" s="761"/>
      <c r="F1077" s="733" t="s">
        <v>783</v>
      </c>
      <c r="G1077" s="734"/>
      <c r="H1077" s="735"/>
      <c r="I1077" s="735"/>
      <c r="J1077" s="735"/>
    </row>
    <row r="1078" spans="1:10" s="737" customFormat="1" ht="16.5" customHeight="1">
      <c r="A1078" s="779" t="s">
        <v>1881</v>
      </c>
      <c r="B1078" s="759"/>
      <c r="C1078" s="731">
        <v>52</v>
      </c>
      <c r="D1078" s="731">
        <v>52</v>
      </c>
      <c r="E1078" s="761"/>
      <c r="F1078" s="733" t="s">
        <v>783</v>
      </c>
      <c r="G1078" s="734"/>
      <c r="H1078" s="735"/>
      <c r="I1078" s="735"/>
      <c r="J1078" s="735"/>
    </row>
    <row r="1079" spans="1:10" s="737" customFormat="1" ht="16.5" customHeight="1">
      <c r="A1079" s="779" t="s">
        <v>1882</v>
      </c>
      <c r="B1079" s="759"/>
      <c r="C1079" s="731">
        <v>52</v>
      </c>
      <c r="D1079" s="731">
        <v>52</v>
      </c>
      <c r="E1079" s="761"/>
      <c r="F1079" s="733" t="s">
        <v>783</v>
      </c>
      <c r="G1079" s="734"/>
      <c r="H1079" s="735"/>
      <c r="I1079" s="735"/>
      <c r="J1079" s="735"/>
    </row>
    <row r="1080" spans="1:10" s="737" customFormat="1" ht="16.5" customHeight="1">
      <c r="A1080" s="779" t="s">
        <v>1883</v>
      </c>
      <c r="B1080" s="759"/>
      <c r="C1080" s="731">
        <v>52</v>
      </c>
      <c r="D1080" s="731">
        <v>52</v>
      </c>
      <c r="E1080" s="761"/>
      <c r="F1080" s="733" t="s">
        <v>783</v>
      </c>
      <c r="G1080" s="734"/>
      <c r="H1080" s="735"/>
      <c r="I1080" s="735"/>
      <c r="J1080" s="735"/>
    </row>
    <row r="1081" spans="1:10" s="737" customFormat="1" ht="16.5" customHeight="1">
      <c r="A1081" s="779" t="s">
        <v>1884</v>
      </c>
      <c r="B1081" s="759"/>
      <c r="C1081" s="731">
        <v>52</v>
      </c>
      <c r="D1081" s="731">
        <v>52</v>
      </c>
      <c r="E1081" s="761"/>
      <c r="F1081" s="733" t="s">
        <v>783</v>
      </c>
      <c r="G1081" s="734"/>
      <c r="H1081" s="735"/>
      <c r="I1081" s="735"/>
      <c r="J1081" s="735"/>
    </row>
    <row r="1082" spans="1:10" s="737" customFormat="1" ht="16.5" customHeight="1">
      <c r="A1082" s="779" t="s">
        <v>714</v>
      </c>
      <c r="B1082" s="759"/>
      <c r="C1082" s="731">
        <v>52</v>
      </c>
      <c r="D1082" s="731">
        <v>52</v>
      </c>
      <c r="E1082" s="761"/>
      <c r="F1082" s="733" t="s">
        <v>783</v>
      </c>
      <c r="G1082" s="734"/>
      <c r="H1082" s="735"/>
      <c r="I1082" s="735"/>
      <c r="J1082" s="735"/>
    </row>
    <row r="1083" spans="1:10" s="737" customFormat="1" ht="16.5" customHeight="1">
      <c r="A1083" s="779" t="s">
        <v>1885</v>
      </c>
      <c r="B1083" s="759"/>
      <c r="C1083" s="731">
        <v>52</v>
      </c>
      <c r="D1083" s="731">
        <v>52</v>
      </c>
      <c r="E1083" s="761"/>
      <c r="F1083" s="733" t="s">
        <v>783</v>
      </c>
      <c r="G1083" s="734"/>
      <c r="H1083" s="735"/>
      <c r="I1083" s="735"/>
      <c r="J1083" s="735"/>
    </row>
    <row r="1084" spans="1:10" s="737" customFormat="1" ht="16.5" customHeight="1">
      <c r="A1084" s="779" t="s">
        <v>1886</v>
      </c>
      <c r="B1084" s="759"/>
      <c r="C1084" s="731">
        <v>52</v>
      </c>
      <c r="D1084" s="731">
        <v>52</v>
      </c>
      <c r="E1084" s="761"/>
      <c r="F1084" s="733" t="s">
        <v>783</v>
      </c>
      <c r="G1084" s="734"/>
      <c r="H1084" s="735"/>
      <c r="I1084" s="735"/>
      <c r="J1084" s="735"/>
    </row>
    <row r="1085" spans="1:10" s="737" customFormat="1" ht="16.5" customHeight="1">
      <c r="A1085" s="779" t="s">
        <v>1887</v>
      </c>
      <c r="B1085" s="759"/>
      <c r="C1085" s="731">
        <v>52</v>
      </c>
      <c r="D1085" s="731">
        <v>52</v>
      </c>
      <c r="E1085" s="761"/>
      <c r="F1085" s="733" t="s">
        <v>783</v>
      </c>
      <c r="G1085" s="734"/>
      <c r="H1085" s="735"/>
      <c r="I1085" s="735"/>
      <c r="J1085" s="735"/>
    </row>
    <row r="1086" spans="1:10" s="737" customFormat="1" ht="16.5" customHeight="1">
      <c r="A1086" s="779" t="s">
        <v>1888</v>
      </c>
      <c r="B1086" s="759"/>
      <c r="C1086" s="731">
        <v>52</v>
      </c>
      <c r="D1086" s="731">
        <v>52</v>
      </c>
      <c r="E1086" s="761"/>
      <c r="F1086" s="733" t="s">
        <v>783</v>
      </c>
      <c r="G1086" s="734"/>
      <c r="H1086" s="735"/>
      <c r="I1086" s="735"/>
      <c r="J1086" s="735"/>
    </row>
    <row r="1087" spans="1:10" s="737" customFormat="1" ht="16.5" customHeight="1">
      <c r="A1087" s="779" t="s">
        <v>1889</v>
      </c>
      <c r="B1087" s="759"/>
      <c r="C1087" s="731">
        <v>52</v>
      </c>
      <c r="D1087" s="731">
        <v>52</v>
      </c>
      <c r="E1087" s="761"/>
      <c r="F1087" s="733" t="s">
        <v>783</v>
      </c>
      <c r="G1087" s="734"/>
      <c r="H1087" s="735"/>
      <c r="I1087" s="735"/>
      <c r="J1087" s="735"/>
    </row>
    <row r="1088" spans="1:10" s="737" customFormat="1" ht="16.5" customHeight="1">
      <c r="A1088" s="779" t="s">
        <v>1890</v>
      </c>
      <c r="B1088" s="759"/>
      <c r="C1088" s="731">
        <v>52</v>
      </c>
      <c r="D1088" s="731">
        <v>52</v>
      </c>
      <c r="E1088" s="761"/>
      <c r="F1088" s="733" t="s">
        <v>783</v>
      </c>
      <c r="G1088" s="734"/>
      <c r="H1088" s="735"/>
      <c r="I1088" s="735"/>
      <c r="J1088" s="735"/>
    </row>
    <row r="1089" spans="1:10" s="737" customFormat="1" ht="16.5" customHeight="1">
      <c r="A1089" s="779" t="s">
        <v>1891</v>
      </c>
      <c r="B1089" s="759"/>
      <c r="C1089" s="731">
        <v>52</v>
      </c>
      <c r="D1089" s="731">
        <v>52</v>
      </c>
      <c r="E1089" s="761"/>
      <c r="F1089" s="733" t="s">
        <v>783</v>
      </c>
      <c r="G1089" s="734"/>
      <c r="H1089" s="735"/>
      <c r="I1089" s="735"/>
      <c r="J1089" s="735"/>
    </row>
    <row r="1090" spans="1:10" s="737" customFormat="1" ht="16.5" customHeight="1">
      <c r="A1090" s="779" t="s">
        <v>1892</v>
      </c>
      <c r="B1090" s="759"/>
      <c r="C1090" s="731">
        <v>52</v>
      </c>
      <c r="D1090" s="731">
        <v>52</v>
      </c>
      <c r="E1090" s="761"/>
      <c r="F1090" s="733" t="s">
        <v>783</v>
      </c>
      <c r="G1090" s="734"/>
      <c r="H1090" s="735"/>
      <c r="I1090" s="735"/>
      <c r="J1090" s="735"/>
    </row>
    <row r="1091" spans="1:10" s="737" customFormat="1" ht="16.5" customHeight="1">
      <c r="A1091" s="779" t="s">
        <v>1893</v>
      </c>
      <c r="B1091" s="759"/>
      <c r="C1091" s="731">
        <v>52</v>
      </c>
      <c r="D1091" s="731">
        <v>52</v>
      </c>
      <c r="E1091" s="761"/>
      <c r="F1091" s="733" t="s">
        <v>783</v>
      </c>
      <c r="G1091" s="734"/>
      <c r="H1091" s="735"/>
      <c r="I1091" s="735"/>
      <c r="J1091" s="735"/>
    </row>
    <row r="1092" spans="1:10" s="737" customFormat="1" ht="16.5" customHeight="1">
      <c r="A1092" s="779" t="s">
        <v>1894</v>
      </c>
      <c r="B1092" s="759"/>
      <c r="C1092" s="731">
        <v>52</v>
      </c>
      <c r="D1092" s="731">
        <v>52</v>
      </c>
      <c r="E1092" s="761"/>
      <c r="F1092" s="733" t="s">
        <v>783</v>
      </c>
      <c r="G1092" s="734"/>
      <c r="H1092" s="735"/>
      <c r="I1092" s="735"/>
      <c r="J1092" s="735"/>
    </row>
    <row r="1093" spans="1:10" s="737" customFormat="1" ht="16.5" customHeight="1">
      <c r="A1093" s="779" t="s">
        <v>1895</v>
      </c>
      <c r="B1093" s="759"/>
      <c r="C1093" s="731">
        <v>52</v>
      </c>
      <c r="D1093" s="731">
        <v>52</v>
      </c>
      <c r="E1093" s="761"/>
      <c r="F1093" s="733" t="s">
        <v>783</v>
      </c>
      <c r="G1093" s="734"/>
      <c r="H1093" s="735"/>
      <c r="I1093" s="735"/>
      <c r="J1093" s="735"/>
    </row>
    <row r="1094" spans="1:10" s="737" customFormat="1" ht="16.5" customHeight="1">
      <c r="A1094" s="779" t="s">
        <v>1896</v>
      </c>
      <c r="B1094" s="759"/>
      <c r="C1094" s="731">
        <v>52</v>
      </c>
      <c r="D1094" s="731">
        <v>52</v>
      </c>
      <c r="E1094" s="761"/>
      <c r="F1094" s="733" t="s">
        <v>783</v>
      </c>
      <c r="G1094" s="734"/>
      <c r="H1094" s="735"/>
      <c r="I1094" s="735"/>
      <c r="J1094" s="735"/>
    </row>
    <row r="1095" spans="1:10" s="737" customFormat="1" ht="16.5" customHeight="1">
      <c r="A1095" s="779" t="s">
        <v>1897</v>
      </c>
      <c r="B1095" s="759"/>
      <c r="C1095" s="731">
        <v>52</v>
      </c>
      <c r="D1095" s="731">
        <v>52</v>
      </c>
      <c r="E1095" s="761"/>
      <c r="F1095" s="733" t="s">
        <v>783</v>
      </c>
      <c r="G1095" s="734"/>
      <c r="H1095" s="735"/>
      <c r="I1095" s="735"/>
      <c r="J1095" s="735"/>
    </row>
    <row r="1096" spans="1:10" s="737" customFormat="1" ht="16.5" customHeight="1">
      <c r="A1096" s="779" t="s">
        <v>1898</v>
      </c>
      <c r="B1096" s="759"/>
      <c r="C1096" s="731">
        <v>52</v>
      </c>
      <c r="D1096" s="731">
        <v>52</v>
      </c>
      <c r="E1096" s="761"/>
      <c r="F1096" s="733" t="s">
        <v>783</v>
      </c>
      <c r="G1096" s="734"/>
      <c r="H1096" s="735"/>
      <c r="I1096" s="735"/>
      <c r="J1096" s="735"/>
    </row>
    <row r="1097" spans="1:10" s="737" customFormat="1" ht="16.5" customHeight="1">
      <c r="A1097" s="779" t="s">
        <v>1899</v>
      </c>
      <c r="B1097" s="759"/>
      <c r="C1097" s="731">
        <v>52</v>
      </c>
      <c r="D1097" s="731">
        <v>52</v>
      </c>
      <c r="E1097" s="761"/>
      <c r="F1097" s="733" t="s">
        <v>783</v>
      </c>
      <c r="G1097" s="734"/>
      <c r="H1097" s="735"/>
      <c r="I1097" s="735"/>
      <c r="J1097" s="735"/>
    </row>
    <row r="1098" spans="1:10" s="737" customFormat="1" ht="16.5" customHeight="1">
      <c r="A1098" s="779" t="s">
        <v>1900</v>
      </c>
      <c r="B1098" s="759"/>
      <c r="C1098" s="731">
        <v>52</v>
      </c>
      <c r="D1098" s="731">
        <v>52</v>
      </c>
      <c r="E1098" s="761"/>
      <c r="F1098" s="733" t="s">
        <v>783</v>
      </c>
      <c r="G1098" s="734"/>
      <c r="H1098" s="735"/>
      <c r="I1098" s="735"/>
      <c r="J1098" s="735"/>
    </row>
    <row r="1099" spans="1:10" s="737" customFormat="1" ht="16.5" customHeight="1">
      <c r="A1099" s="779" t="s">
        <v>1901</v>
      </c>
      <c r="B1099" s="759"/>
      <c r="C1099" s="731">
        <v>52</v>
      </c>
      <c r="D1099" s="731">
        <v>52</v>
      </c>
      <c r="E1099" s="761"/>
      <c r="F1099" s="733" t="s">
        <v>783</v>
      </c>
      <c r="G1099" s="734"/>
      <c r="H1099" s="735"/>
      <c r="I1099" s="735"/>
      <c r="J1099" s="735"/>
    </row>
    <row r="1100" spans="1:10" s="737" customFormat="1" ht="16.5" customHeight="1">
      <c r="A1100" s="779" t="s">
        <v>1902</v>
      </c>
      <c r="B1100" s="759"/>
      <c r="C1100" s="731">
        <v>52</v>
      </c>
      <c r="D1100" s="731">
        <v>52</v>
      </c>
      <c r="E1100" s="761"/>
      <c r="F1100" s="733" t="s">
        <v>783</v>
      </c>
      <c r="G1100" s="734"/>
      <c r="H1100" s="735"/>
      <c r="I1100" s="735"/>
      <c r="J1100" s="735"/>
    </row>
    <row r="1101" spans="1:10" s="737" customFormat="1" ht="16.5" customHeight="1">
      <c r="A1101" s="779" t="s">
        <v>1903</v>
      </c>
      <c r="B1101" s="759"/>
      <c r="C1101" s="731">
        <v>52</v>
      </c>
      <c r="D1101" s="731">
        <v>52</v>
      </c>
      <c r="E1101" s="761"/>
      <c r="F1101" s="733" t="s">
        <v>783</v>
      </c>
      <c r="G1101" s="734"/>
      <c r="H1101" s="735"/>
      <c r="I1101" s="735"/>
      <c r="J1101" s="735"/>
    </row>
    <row r="1102" spans="1:10" s="737" customFormat="1" ht="16.5" customHeight="1">
      <c r="A1102" s="779" t="s">
        <v>1904</v>
      </c>
      <c r="B1102" s="759"/>
      <c r="C1102" s="731">
        <v>52</v>
      </c>
      <c r="D1102" s="731">
        <v>52</v>
      </c>
      <c r="E1102" s="761"/>
      <c r="F1102" s="733" t="s">
        <v>783</v>
      </c>
      <c r="G1102" s="734"/>
      <c r="H1102" s="735"/>
      <c r="I1102" s="735"/>
      <c r="J1102" s="735"/>
    </row>
    <row r="1103" spans="1:10" s="737" customFormat="1" ht="16.5" customHeight="1">
      <c r="A1103" s="779" t="s">
        <v>1905</v>
      </c>
      <c r="B1103" s="759"/>
      <c r="C1103" s="731">
        <v>52</v>
      </c>
      <c r="D1103" s="731">
        <v>52</v>
      </c>
      <c r="E1103" s="761"/>
      <c r="F1103" s="733" t="s">
        <v>783</v>
      </c>
      <c r="G1103" s="734"/>
      <c r="H1103" s="735"/>
      <c r="I1103" s="735"/>
      <c r="J1103" s="735"/>
    </row>
    <row r="1104" spans="1:10" s="737" customFormat="1" ht="16.5" customHeight="1">
      <c r="A1104" s="779" t="s">
        <v>1906</v>
      </c>
      <c r="B1104" s="759"/>
      <c r="C1104" s="731">
        <v>52</v>
      </c>
      <c r="D1104" s="731">
        <v>52</v>
      </c>
      <c r="E1104" s="761"/>
      <c r="F1104" s="733" t="s">
        <v>783</v>
      </c>
      <c r="G1104" s="734"/>
      <c r="H1104" s="735"/>
      <c r="I1104" s="735"/>
      <c r="J1104" s="735"/>
    </row>
    <row r="1105" spans="1:10" s="737" customFormat="1" ht="16.5" customHeight="1">
      <c r="A1105" s="779" t="s">
        <v>1907</v>
      </c>
      <c r="B1105" s="759"/>
      <c r="C1105" s="731">
        <v>52</v>
      </c>
      <c r="D1105" s="731">
        <v>52</v>
      </c>
      <c r="E1105" s="761"/>
      <c r="F1105" s="733" t="s">
        <v>783</v>
      </c>
      <c r="G1105" s="734"/>
      <c r="H1105" s="735"/>
      <c r="I1105" s="735"/>
      <c r="J1105" s="735"/>
    </row>
    <row r="1106" spans="1:10" s="737" customFormat="1" ht="16.5" customHeight="1">
      <c r="A1106" s="779" t="s">
        <v>1908</v>
      </c>
      <c r="B1106" s="759"/>
      <c r="C1106" s="731">
        <v>52</v>
      </c>
      <c r="D1106" s="731">
        <v>52</v>
      </c>
      <c r="E1106" s="761"/>
      <c r="F1106" s="733" t="s">
        <v>783</v>
      </c>
      <c r="G1106" s="734"/>
      <c r="H1106" s="735"/>
      <c r="I1106" s="735"/>
      <c r="J1106" s="735"/>
    </row>
    <row r="1107" spans="1:10" s="737" customFormat="1" ht="16.5" customHeight="1">
      <c r="A1107" s="779" t="s">
        <v>1909</v>
      </c>
      <c r="B1107" s="759"/>
      <c r="C1107" s="731">
        <v>52</v>
      </c>
      <c r="D1107" s="731">
        <v>52</v>
      </c>
      <c r="E1107" s="761"/>
      <c r="F1107" s="733" t="s">
        <v>783</v>
      </c>
      <c r="G1107" s="734"/>
      <c r="H1107" s="735"/>
      <c r="I1107" s="735"/>
      <c r="J1107" s="735"/>
    </row>
    <row r="1108" spans="1:10" s="737" customFormat="1" ht="16.5" customHeight="1">
      <c r="A1108" s="779" t="s">
        <v>1910</v>
      </c>
      <c r="B1108" s="759"/>
      <c r="C1108" s="731">
        <v>52</v>
      </c>
      <c r="D1108" s="731">
        <v>52</v>
      </c>
      <c r="E1108" s="761"/>
      <c r="F1108" s="733" t="s">
        <v>783</v>
      </c>
      <c r="G1108" s="734"/>
      <c r="H1108" s="735"/>
      <c r="I1108" s="735"/>
      <c r="J1108" s="735"/>
    </row>
    <row r="1109" spans="1:10" s="737" customFormat="1" ht="16.5" customHeight="1">
      <c r="A1109" s="779" t="s">
        <v>1911</v>
      </c>
      <c r="B1109" s="759"/>
      <c r="C1109" s="731">
        <v>52</v>
      </c>
      <c r="D1109" s="731">
        <v>52</v>
      </c>
      <c r="E1109" s="761"/>
      <c r="F1109" s="733" t="s">
        <v>783</v>
      </c>
      <c r="G1109" s="734"/>
      <c r="H1109" s="735"/>
      <c r="I1109" s="735"/>
      <c r="J1109" s="735"/>
    </row>
    <row r="1110" spans="1:10" s="737" customFormat="1" ht="16.5" customHeight="1">
      <c r="A1110" s="779" t="s">
        <v>1912</v>
      </c>
      <c r="B1110" s="759"/>
      <c r="C1110" s="731">
        <v>52</v>
      </c>
      <c r="D1110" s="731">
        <v>52</v>
      </c>
      <c r="E1110" s="761"/>
      <c r="F1110" s="733" t="s">
        <v>783</v>
      </c>
      <c r="G1110" s="734"/>
      <c r="H1110" s="735"/>
      <c r="I1110" s="735"/>
      <c r="J1110" s="735"/>
    </row>
    <row r="1111" spans="1:10" s="737" customFormat="1" ht="16.5" customHeight="1">
      <c r="A1111" s="779" t="s">
        <v>1913</v>
      </c>
      <c r="B1111" s="759"/>
      <c r="C1111" s="731">
        <v>52</v>
      </c>
      <c r="D1111" s="731">
        <v>52</v>
      </c>
      <c r="E1111" s="761"/>
      <c r="F1111" s="733" t="s">
        <v>783</v>
      </c>
      <c r="G1111" s="734"/>
      <c r="H1111" s="735"/>
      <c r="I1111" s="735"/>
      <c r="J1111" s="735"/>
    </row>
    <row r="1112" spans="1:10" s="737" customFormat="1" ht="16.5" customHeight="1">
      <c r="A1112" s="779" t="s">
        <v>1914</v>
      </c>
      <c r="B1112" s="759"/>
      <c r="C1112" s="731">
        <v>52</v>
      </c>
      <c r="D1112" s="731">
        <v>52</v>
      </c>
      <c r="E1112" s="761"/>
      <c r="F1112" s="733" t="s">
        <v>783</v>
      </c>
      <c r="G1112" s="734"/>
      <c r="H1112" s="735"/>
      <c r="I1112" s="735"/>
      <c r="J1112" s="735"/>
    </row>
    <row r="1113" spans="1:10" s="737" customFormat="1" ht="16.5" customHeight="1">
      <c r="A1113" s="779" t="s">
        <v>1915</v>
      </c>
      <c r="B1113" s="759"/>
      <c r="C1113" s="731">
        <v>52</v>
      </c>
      <c r="D1113" s="731">
        <v>52</v>
      </c>
      <c r="E1113" s="761"/>
      <c r="F1113" s="733" t="s">
        <v>783</v>
      </c>
      <c r="G1113" s="734"/>
      <c r="H1113" s="735"/>
      <c r="I1113" s="735"/>
      <c r="J1113" s="735"/>
    </row>
    <row r="1114" spans="1:10" s="737" customFormat="1" ht="16.5" customHeight="1">
      <c r="A1114" s="779" t="s">
        <v>1916</v>
      </c>
      <c r="B1114" s="759"/>
      <c r="C1114" s="731">
        <v>52</v>
      </c>
      <c r="D1114" s="731">
        <v>52</v>
      </c>
      <c r="E1114" s="761"/>
      <c r="F1114" s="733" t="s">
        <v>783</v>
      </c>
      <c r="G1114" s="734"/>
      <c r="H1114" s="735"/>
      <c r="I1114" s="735"/>
      <c r="J1114" s="735"/>
    </row>
    <row r="1115" spans="1:10" s="737" customFormat="1" ht="16.5" customHeight="1">
      <c r="A1115" s="779" t="s">
        <v>1916</v>
      </c>
      <c r="B1115" s="759"/>
      <c r="C1115" s="731">
        <v>52</v>
      </c>
      <c r="D1115" s="731">
        <v>52</v>
      </c>
      <c r="E1115" s="761"/>
      <c r="F1115" s="733" t="s">
        <v>783</v>
      </c>
      <c r="G1115" s="734"/>
      <c r="H1115" s="735"/>
      <c r="I1115" s="735"/>
      <c r="J1115" s="735"/>
    </row>
    <row r="1116" spans="1:10" s="737" customFormat="1" ht="16.5" customHeight="1">
      <c r="A1116" s="779" t="s">
        <v>1917</v>
      </c>
      <c r="B1116" s="759"/>
      <c r="C1116" s="731">
        <v>52</v>
      </c>
      <c r="D1116" s="731">
        <v>52</v>
      </c>
      <c r="E1116" s="761"/>
      <c r="F1116" s="733" t="s">
        <v>783</v>
      </c>
      <c r="G1116" s="734"/>
      <c r="H1116" s="735"/>
      <c r="I1116" s="735"/>
      <c r="J1116" s="735"/>
    </row>
    <row r="1117" spans="1:10" s="737" customFormat="1" ht="16.5" customHeight="1">
      <c r="A1117" s="779" t="s">
        <v>1918</v>
      </c>
      <c r="B1117" s="759"/>
      <c r="C1117" s="731">
        <v>52</v>
      </c>
      <c r="D1117" s="731">
        <v>52</v>
      </c>
      <c r="E1117" s="761"/>
      <c r="F1117" s="733" t="s">
        <v>783</v>
      </c>
      <c r="G1117" s="734"/>
      <c r="H1117" s="735"/>
      <c r="I1117" s="735"/>
      <c r="J1117" s="735"/>
    </row>
    <row r="1118" spans="1:10" s="737" customFormat="1" ht="16.5" customHeight="1">
      <c r="A1118" s="779" t="s">
        <v>1919</v>
      </c>
      <c r="B1118" s="759"/>
      <c r="C1118" s="731">
        <v>52</v>
      </c>
      <c r="D1118" s="731">
        <v>52</v>
      </c>
      <c r="E1118" s="761"/>
      <c r="F1118" s="733" t="s">
        <v>783</v>
      </c>
      <c r="G1118" s="734"/>
      <c r="H1118" s="735"/>
      <c r="I1118" s="735"/>
      <c r="J1118" s="735"/>
    </row>
    <row r="1119" spans="1:10" s="737" customFormat="1" ht="16.5" customHeight="1">
      <c r="A1119" s="779" t="s">
        <v>1920</v>
      </c>
      <c r="B1119" s="759"/>
      <c r="C1119" s="731">
        <v>52</v>
      </c>
      <c r="D1119" s="731">
        <v>52</v>
      </c>
      <c r="E1119" s="761"/>
      <c r="F1119" s="733" t="s">
        <v>783</v>
      </c>
      <c r="G1119" s="734"/>
      <c r="H1119" s="735"/>
      <c r="I1119" s="735"/>
      <c r="J1119" s="735"/>
    </row>
    <row r="1120" spans="1:10" s="737" customFormat="1" ht="16.5" customHeight="1">
      <c r="A1120" s="779" t="s">
        <v>1921</v>
      </c>
      <c r="B1120" s="759"/>
      <c r="C1120" s="731">
        <v>52</v>
      </c>
      <c r="D1120" s="731">
        <v>52</v>
      </c>
      <c r="E1120" s="761"/>
      <c r="F1120" s="733" t="s">
        <v>783</v>
      </c>
      <c r="G1120" s="734"/>
      <c r="H1120" s="735"/>
      <c r="I1120" s="735"/>
      <c r="J1120" s="735"/>
    </row>
    <row r="1121" spans="1:10" s="737" customFormat="1" ht="16.5" customHeight="1">
      <c r="A1121" s="779" t="s">
        <v>1922</v>
      </c>
      <c r="B1121" s="759"/>
      <c r="C1121" s="731">
        <v>52</v>
      </c>
      <c r="D1121" s="731">
        <v>52</v>
      </c>
      <c r="E1121" s="761"/>
      <c r="F1121" s="733" t="s">
        <v>783</v>
      </c>
      <c r="G1121" s="734"/>
      <c r="H1121" s="735"/>
      <c r="I1121" s="735"/>
      <c r="J1121" s="735"/>
    </row>
    <row r="1122" spans="1:10" s="737" customFormat="1" ht="16.5" customHeight="1">
      <c r="A1122" s="779" t="s">
        <v>1923</v>
      </c>
      <c r="B1122" s="759"/>
      <c r="C1122" s="731">
        <v>52</v>
      </c>
      <c r="D1122" s="731">
        <v>52</v>
      </c>
      <c r="E1122" s="761"/>
      <c r="F1122" s="733" t="s">
        <v>783</v>
      </c>
      <c r="G1122" s="734"/>
      <c r="H1122" s="735"/>
      <c r="I1122" s="735"/>
      <c r="J1122" s="735"/>
    </row>
    <row r="1123" spans="1:10" s="737" customFormat="1" ht="16.5" customHeight="1">
      <c r="A1123" s="779" t="s">
        <v>1924</v>
      </c>
      <c r="B1123" s="759"/>
      <c r="C1123" s="731">
        <v>52</v>
      </c>
      <c r="D1123" s="731">
        <v>52</v>
      </c>
      <c r="E1123" s="761"/>
      <c r="F1123" s="733" t="s">
        <v>783</v>
      </c>
      <c r="G1123" s="734"/>
      <c r="H1123" s="735"/>
      <c r="I1123" s="735"/>
      <c r="J1123" s="735"/>
    </row>
    <row r="1124" spans="1:10" s="737" customFormat="1" ht="16.5" customHeight="1">
      <c r="A1124" s="779" t="s">
        <v>1925</v>
      </c>
      <c r="B1124" s="759"/>
      <c r="C1124" s="731">
        <v>52</v>
      </c>
      <c r="D1124" s="731">
        <v>52</v>
      </c>
      <c r="E1124" s="761"/>
      <c r="F1124" s="733" t="s">
        <v>783</v>
      </c>
      <c r="G1124" s="734"/>
      <c r="H1124" s="735"/>
      <c r="I1124" s="735"/>
      <c r="J1124" s="735"/>
    </row>
    <row r="1125" spans="1:10" s="737" customFormat="1" ht="16.5" customHeight="1">
      <c r="A1125" s="779" t="s">
        <v>701</v>
      </c>
      <c r="B1125" s="759"/>
      <c r="C1125" s="731">
        <v>52</v>
      </c>
      <c r="D1125" s="731">
        <v>52</v>
      </c>
      <c r="E1125" s="761"/>
      <c r="F1125" s="733" t="s">
        <v>783</v>
      </c>
      <c r="G1125" s="734"/>
      <c r="H1125" s="735"/>
      <c r="I1125" s="735"/>
      <c r="J1125" s="735"/>
    </row>
    <row r="1126" spans="1:10" s="737" customFormat="1" ht="16.5" customHeight="1">
      <c r="A1126" s="779" t="s">
        <v>1926</v>
      </c>
      <c r="B1126" s="759"/>
      <c r="C1126" s="731">
        <v>52</v>
      </c>
      <c r="D1126" s="731">
        <v>52</v>
      </c>
      <c r="E1126" s="761"/>
      <c r="F1126" s="733" t="s">
        <v>783</v>
      </c>
      <c r="G1126" s="734"/>
      <c r="H1126" s="735"/>
      <c r="I1126" s="735"/>
      <c r="J1126" s="735"/>
    </row>
    <row r="1127" spans="1:10" s="737" customFormat="1" ht="16.5" customHeight="1">
      <c r="A1127" s="779" t="s">
        <v>776</v>
      </c>
      <c r="B1127" s="759"/>
      <c r="C1127" s="731">
        <v>52</v>
      </c>
      <c r="D1127" s="731">
        <v>52</v>
      </c>
      <c r="E1127" s="761"/>
      <c r="F1127" s="733" t="s">
        <v>783</v>
      </c>
      <c r="G1127" s="734"/>
      <c r="H1127" s="735"/>
      <c r="I1127" s="735"/>
      <c r="J1127" s="735"/>
    </row>
    <row r="1128" spans="1:10" s="737" customFormat="1" ht="16.5" customHeight="1">
      <c r="A1128" s="779" t="s">
        <v>776</v>
      </c>
      <c r="B1128" s="759"/>
      <c r="C1128" s="731">
        <v>52</v>
      </c>
      <c r="D1128" s="731">
        <v>52</v>
      </c>
      <c r="E1128" s="761"/>
      <c r="F1128" s="733" t="s">
        <v>783</v>
      </c>
      <c r="G1128" s="734"/>
      <c r="H1128" s="735"/>
      <c r="I1128" s="735"/>
      <c r="J1128" s="735"/>
    </row>
    <row r="1129" spans="1:10" s="737" customFormat="1" ht="16.5" customHeight="1">
      <c r="A1129" s="759"/>
      <c r="B1129" s="759"/>
      <c r="C1129" s="780"/>
      <c r="D1129" s="780"/>
      <c r="E1129" s="761"/>
      <c r="F1129" s="781"/>
      <c r="G1129" s="734"/>
      <c r="H1129" s="735"/>
      <c r="I1129" s="735"/>
      <c r="J1129" s="735"/>
    </row>
    <row r="1130" spans="1:10" s="737" customFormat="1" ht="16.5" customHeight="1">
      <c r="A1130" s="747" t="s">
        <v>681</v>
      </c>
      <c r="B1130" s="738"/>
      <c r="C1130" s="748">
        <f>SUM(C146:C1129)</f>
        <v>51116</v>
      </c>
      <c r="D1130" s="748">
        <f>SUM(D146:D1129)</f>
        <v>51116</v>
      </c>
      <c r="E1130" s="763"/>
      <c r="F1130" s="764"/>
      <c r="G1130" s="734"/>
      <c r="H1130" s="735"/>
      <c r="I1130" s="735"/>
      <c r="J1130" s="735"/>
    </row>
    <row r="1131" spans="1:10" s="737" customFormat="1" ht="16.5" customHeight="1">
      <c r="A1131" s="747" t="s">
        <v>682</v>
      </c>
      <c r="B1131" s="738"/>
      <c r="C1131" s="748">
        <f>C1132-C1130</f>
        <v>2060.779999999999</v>
      </c>
      <c r="D1131" s="748">
        <v>0</v>
      </c>
      <c r="E1131" s="763"/>
      <c r="F1131" s="764"/>
      <c r="G1131" s="734"/>
      <c r="H1131" s="735"/>
      <c r="I1131" s="735"/>
      <c r="J1131" s="735"/>
    </row>
    <row r="1132" spans="1:10" s="786" customFormat="1" ht="16.5" customHeight="1">
      <c r="A1132" s="782" t="s">
        <v>133</v>
      </c>
      <c r="B1132" s="742">
        <v>0</v>
      </c>
      <c r="C1132" s="783">
        <v>53176.78</v>
      </c>
      <c r="D1132" s="783">
        <f>D1130+D1131</f>
        <v>51116</v>
      </c>
      <c r="E1132" s="784"/>
      <c r="F1132" s="785" t="s">
        <v>783</v>
      </c>
      <c r="G1132" s="766"/>
      <c r="H1132" s="766"/>
      <c r="I1132" s="766"/>
      <c r="J1132" s="766"/>
    </row>
    <row r="1133" spans="1:10" s="737" customFormat="1" ht="16.5" customHeight="1">
      <c r="A1133" s="787"/>
      <c r="B1133" s="730"/>
      <c r="C1133" s="744"/>
      <c r="D1133" s="744"/>
      <c r="E1133" s="761"/>
      <c r="F1133" s="781"/>
      <c r="G1133" s="734"/>
      <c r="H1133" s="734"/>
      <c r="I1133" s="734"/>
      <c r="J1133" s="734"/>
    </row>
    <row r="1134" spans="1:10" s="737" customFormat="1" ht="16.5" customHeight="1">
      <c r="A1134" s="787"/>
      <c r="B1134" s="730"/>
      <c r="C1134" s="744"/>
      <c r="D1134" s="744"/>
      <c r="E1134" s="761"/>
      <c r="F1134" s="781"/>
      <c r="G1134" s="734"/>
      <c r="H1134" s="734"/>
      <c r="I1134" s="734"/>
      <c r="J1134" s="734"/>
    </row>
    <row r="1135" spans="1:10" s="737" customFormat="1" ht="16.5" customHeight="1">
      <c r="A1135" s="747" t="s">
        <v>681</v>
      </c>
      <c r="B1135" s="738"/>
      <c r="C1135" s="748">
        <v>0</v>
      </c>
      <c r="D1135" s="748">
        <v>0</v>
      </c>
      <c r="E1135" s="763"/>
      <c r="F1135" s="764"/>
      <c r="G1135" s="734"/>
      <c r="H1135" s="735"/>
      <c r="I1135" s="735"/>
      <c r="J1135" s="735"/>
    </row>
    <row r="1136" spans="1:10" s="737" customFormat="1" ht="16.5" customHeight="1">
      <c r="A1136" s="747" t="s">
        <v>682</v>
      </c>
      <c r="B1136" s="738"/>
      <c r="C1136" s="748">
        <v>389242</v>
      </c>
      <c r="D1136" s="748">
        <v>0</v>
      </c>
      <c r="E1136" s="763"/>
      <c r="F1136" s="764"/>
      <c r="G1136" s="734"/>
      <c r="H1136" s="735"/>
      <c r="I1136" s="735"/>
      <c r="J1136" s="735"/>
    </row>
    <row r="1137" spans="1:10" s="786" customFormat="1" ht="16.5" customHeight="1">
      <c r="A1137" s="782" t="s">
        <v>133</v>
      </c>
      <c r="B1137" s="742">
        <v>0</v>
      </c>
      <c r="C1137" s="783">
        <f>C1135+C1136</f>
        <v>389242</v>
      </c>
      <c r="D1137" s="783">
        <f>D1135+D1136</f>
        <v>0</v>
      </c>
      <c r="E1137" s="784"/>
      <c r="F1137" s="785" t="s">
        <v>1927</v>
      </c>
      <c r="G1137" s="766"/>
      <c r="H1137" s="766"/>
      <c r="I1137" s="766"/>
      <c r="J1137" s="766"/>
    </row>
    <row r="1138" spans="1:10" s="737" customFormat="1" ht="16.5" customHeight="1">
      <c r="A1138" s="788"/>
      <c r="B1138" s="788"/>
      <c r="C1138" s="789"/>
      <c r="D1138" s="789"/>
      <c r="E1138" s="790"/>
      <c r="F1138" s="791"/>
      <c r="G1138" s="734"/>
      <c r="H1138" s="735"/>
      <c r="I1138" s="735"/>
      <c r="J1138" s="735"/>
    </row>
    <row r="1139" spans="1:10" s="737" customFormat="1" ht="16.5" customHeight="1" thickBot="1">
      <c r="A1139" s="792" t="s">
        <v>1928</v>
      </c>
      <c r="B1139" s="793">
        <f>B36+B50+B126+B132+B138+B144+B1132+B1137</f>
        <v>49519</v>
      </c>
      <c r="C1139" s="794">
        <f>C36+C50+C126+C132+C138+C144+C1132+C1137</f>
        <v>469618.78</v>
      </c>
      <c r="D1139" s="794">
        <f>D36+D50+D126+D132+D138+D144+D1132+D1137</f>
        <v>78146.112</v>
      </c>
      <c r="E1139" s="795"/>
      <c r="F1139" s="796"/>
      <c r="G1139" s="734"/>
      <c r="H1139" s="734"/>
      <c r="I1139" s="734"/>
      <c r="J1139" s="734"/>
    </row>
    <row r="1140" spans="1:10" s="737" customFormat="1" ht="16.5" customHeight="1">
      <c r="A1140" s="735"/>
      <c r="B1140" s="735"/>
      <c r="C1140" s="735"/>
      <c r="D1140" s="735"/>
      <c r="E1140" s="797"/>
      <c r="F1140" s="798"/>
      <c r="G1140" s="734"/>
      <c r="H1140" s="735"/>
      <c r="I1140" s="735"/>
      <c r="J1140" s="735"/>
    </row>
    <row r="1141" spans="1:10" s="737" customFormat="1" ht="16.5" customHeight="1">
      <c r="A1141" s="735"/>
      <c r="B1141" s="735"/>
      <c r="C1141" s="735"/>
      <c r="D1141" s="735"/>
      <c r="E1141" s="797"/>
      <c r="F1141" s="798"/>
      <c r="G1141" s="734"/>
      <c r="H1141" s="735"/>
      <c r="I1141" s="735"/>
      <c r="J1141" s="735"/>
    </row>
    <row r="1142" ht="16.5" customHeight="1"/>
    <row r="1143" ht="16.5" customHeight="1"/>
    <row r="1144" ht="16.5" customHeight="1"/>
    <row r="1145" spans="1:6" s="1087" customFormat="1" ht="16.5" customHeight="1">
      <c r="A1145" s="1086" t="s">
        <v>1930</v>
      </c>
      <c r="C1145" s="1370" t="s">
        <v>1931</v>
      </c>
      <c r="D1145" s="1370"/>
      <c r="E1145" s="1370"/>
      <c r="F1145" s="1088" t="s">
        <v>1929</v>
      </c>
    </row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</sheetData>
  <mergeCells count="5">
    <mergeCell ref="A4:F4"/>
    <mergeCell ref="A5:F5"/>
    <mergeCell ref="C1145:E1145"/>
    <mergeCell ref="A7:A8"/>
    <mergeCell ref="B7:C7"/>
  </mergeCells>
  <printOptions horizontalCentered="1"/>
  <pageMargins left="0.984251968503937" right="0.7874015748031497" top="0.984251968503937" bottom="0.7874015748031497" header="0.7086614173228347" footer="0.5118110236220472"/>
  <pageSetup fitToHeight="15" fitToWidth="1" horizontalDpi="600" verticalDpi="600" orientation="portrait" paperSize="9" scale="45" r:id="rId1"/>
  <headerFooter alignWithMargins="0">
    <oddHeader>&amp;R&amp;"Arial CE,Tučné"&amp;16Tabulka č. 6e&amp;"Arial CE,Obyčejné"&amp;10
&amp;14List: &amp;P/&amp;N</oddHeader>
    <oddFooter xml:space="preserve">&amp;C&amp;18&amp;P+92&amp;16
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3"/>
  <sheetViews>
    <sheetView zoomScale="85" zoomScaleNormal="85" workbookViewId="0" topLeftCell="A1">
      <selection activeCell="A1" sqref="A1:IV1"/>
    </sheetView>
  </sheetViews>
  <sheetFormatPr defaultColWidth="9.00390625" defaultRowHeight="12.75"/>
  <cols>
    <col min="1" max="1" width="20.625" style="81" customWidth="1"/>
    <col min="4" max="4" width="16.375" style="0" customWidth="1"/>
    <col min="5" max="5" width="15.00390625" style="0" bestFit="1" customWidth="1"/>
    <col min="6" max="6" width="17.75390625" style="0" bestFit="1" customWidth="1"/>
    <col min="7" max="7" width="17.625" style="0" customWidth="1"/>
    <col min="8" max="8" width="25.125" style="81" customWidth="1"/>
    <col min="9" max="9" width="71.75390625" style="81" customWidth="1"/>
    <col min="10" max="10" width="20.375" style="0" bestFit="1" customWidth="1"/>
    <col min="11" max="11" width="88.625" style="0" customWidth="1"/>
    <col min="12" max="12" width="92.75390625" style="0" customWidth="1"/>
  </cols>
  <sheetData>
    <row r="1" spans="1:10" ht="12.75">
      <c r="A1" s="1172"/>
      <c r="B1" s="34"/>
      <c r="C1" s="34"/>
      <c r="D1" s="34"/>
      <c r="E1" s="34"/>
      <c r="F1" s="34"/>
      <c r="G1" s="34"/>
      <c r="H1" s="1173"/>
      <c r="I1" s="1173"/>
      <c r="J1" s="22"/>
    </row>
    <row r="2" spans="1:10" s="1174" customFormat="1" ht="20.25">
      <c r="A2" s="1375" t="s">
        <v>127</v>
      </c>
      <c r="B2" s="1375"/>
      <c r="C2" s="1375"/>
      <c r="D2" s="1375"/>
      <c r="E2" s="1375"/>
      <c r="F2" s="1375"/>
      <c r="G2" s="1375"/>
      <c r="H2" s="1375"/>
      <c r="I2" s="1375"/>
      <c r="J2" s="1375"/>
    </row>
    <row r="3" spans="1:10" ht="12.75">
      <c r="A3" s="1376" t="s">
        <v>135</v>
      </c>
      <c r="B3" s="1376"/>
      <c r="C3" s="1376"/>
      <c r="D3" s="1376"/>
      <c r="E3" s="1376"/>
      <c r="F3" s="1376"/>
      <c r="G3" s="1376"/>
      <c r="H3" s="1376"/>
      <c r="I3" s="1376"/>
      <c r="J3" s="1376"/>
    </row>
    <row r="4" spans="1:10" ht="13.5" thickBot="1">
      <c r="A4" s="1175"/>
      <c r="B4" s="33"/>
      <c r="C4" s="33"/>
      <c r="D4" s="33"/>
      <c r="E4" s="33"/>
      <c r="F4" s="33"/>
      <c r="G4" s="10"/>
      <c r="H4" s="1176"/>
      <c r="I4" s="1176"/>
      <c r="J4" s="33"/>
    </row>
    <row r="5" spans="1:10" s="1003" customFormat="1" ht="18" customHeight="1">
      <c r="A5" s="1377" t="s">
        <v>139</v>
      </c>
      <c r="B5" s="1378"/>
      <c r="C5" s="1378"/>
      <c r="D5" s="1379"/>
      <c r="E5" s="1177" t="s">
        <v>74</v>
      </c>
      <c r="F5" s="1178"/>
      <c r="G5" s="1179" t="s">
        <v>132</v>
      </c>
      <c r="H5" s="1179" t="s">
        <v>797</v>
      </c>
      <c r="I5" s="1383" t="s">
        <v>142</v>
      </c>
      <c r="J5" s="1379"/>
    </row>
    <row r="6" spans="1:10" s="1003" customFormat="1" ht="18" customHeight="1" thickBot="1">
      <c r="A6" s="1380"/>
      <c r="B6" s="1381"/>
      <c r="C6" s="1381"/>
      <c r="D6" s="1382"/>
      <c r="E6" s="1180" t="s">
        <v>136</v>
      </c>
      <c r="F6" s="1180" t="s">
        <v>137</v>
      </c>
      <c r="G6" s="1180" t="s">
        <v>75</v>
      </c>
      <c r="H6" s="1180" t="s">
        <v>798</v>
      </c>
      <c r="I6" s="1384"/>
      <c r="J6" s="1382"/>
    </row>
    <row r="7" spans="1:10" s="1019" customFormat="1" ht="17.25" customHeight="1">
      <c r="A7" s="1181" t="s">
        <v>799</v>
      </c>
      <c r="B7" s="1182"/>
      <c r="C7" s="1182"/>
      <c r="D7" s="1183"/>
      <c r="E7" s="1184">
        <v>60000</v>
      </c>
      <c r="F7" s="1185">
        <v>0</v>
      </c>
      <c r="G7" s="1185">
        <v>0</v>
      </c>
      <c r="H7" s="1186" t="s">
        <v>800</v>
      </c>
      <c r="I7" s="1187" t="s">
        <v>801</v>
      </c>
      <c r="J7" s="1188"/>
    </row>
    <row r="8" spans="1:10" s="1019" customFormat="1" ht="17.25" customHeight="1">
      <c r="A8" s="1189" t="s">
        <v>716</v>
      </c>
      <c r="B8" s="1021"/>
      <c r="C8" s="1021"/>
      <c r="D8" s="1022"/>
      <c r="E8" s="1184">
        <v>0</v>
      </c>
      <c r="F8" s="1185">
        <v>260</v>
      </c>
      <c r="G8" s="1185">
        <v>260</v>
      </c>
      <c r="H8" s="1186" t="s">
        <v>800</v>
      </c>
      <c r="I8" s="1187" t="s">
        <v>801</v>
      </c>
      <c r="J8" s="1190"/>
    </row>
    <row r="9" spans="1:10" s="1019" customFormat="1" ht="17.25" customHeight="1">
      <c r="A9" s="1189" t="s">
        <v>717</v>
      </c>
      <c r="B9" s="1021"/>
      <c r="C9" s="1021"/>
      <c r="D9" s="1022"/>
      <c r="E9" s="1184">
        <v>0</v>
      </c>
      <c r="F9" s="1185">
        <v>37</v>
      </c>
      <c r="G9" s="1185">
        <v>37</v>
      </c>
      <c r="H9" s="1186" t="s">
        <v>800</v>
      </c>
      <c r="I9" s="1187" t="s">
        <v>801</v>
      </c>
      <c r="J9" s="1190"/>
    </row>
    <row r="10" spans="1:10" s="1019" customFormat="1" ht="17.25" customHeight="1">
      <c r="A10" s="1189" t="s">
        <v>717</v>
      </c>
      <c r="B10" s="1021"/>
      <c r="C10" s="1021"/>
      <c r="D10" s="1022"/>
      <c r="E10" s="1184">
        <v>0</v>
      </c>
      <c r="F10" s="1185">
        <v>30</v>
      </c>
      <c r="G10" s="1185">
        <v>30</v>
      </c>
      <c r="H10" s="1186" t="s">
        <v>800</v>
      </c>
      <c r="I10" s="1187" t="s">
        <v>801</v>
      </c>
      <c r="J10" s="1190"/>
    </row>
    <row r="11" spans="1:10" s="1019" customFormat="1" ht="17.25" customHeight="1">
      <c r="A11" s="1189" t="s">
        <v>802</v>
      </c>
      <c r="B11" s="1021"/>
      <c r="C11" s="1021"/>
      <c r="D11" s="1022"/>
      <c r="E11" s="1184">
        <v>0</v>
      </c>
      <c r="F11" s="1185">
        <v>450</v>
      </c>
      <c r="G11" s="1185">
        <v>450</v>
      </c>
      <c r="H11" s="1186" t="s">
        <v>800</v>
      </c>
      <c r="I11" s="1187" t="s">
        <v>801</v>
      </c>
      <c r="J11" s="1190"/>
    </row>
    <row r="12" spans="1:10" s="1019" customFormat="1" ht="17.25" customHeight="1">
      <c r="A12" s="1189" t="s">
        <v>803</v>
      </c>
      <c r="B12" s="1021"/>
      <c r="C12" s="1021"/>
      <c r="D12" s="1022"/>
      <c r="E12" s="1184">
        <v>0</v>
      </c>
      <c r="F12" s="1185">
        <v>280</v>
      </c>
      <c r="G12" s="1185">
        <v>280</v>
      </c>
      <c r="H12" s="1186" t="s">
        <v>800</v>
      </c>
      <c r="I12" s="1187" t="s">
        <v>801</v>
      </c>
      <c r="J12" s="1190"/>
    </row>
    <row r="13" spans="1:10" s="1019" customFormat="1" ht="17.25" customHeight="1">
      <c r="A13" s="1189" t="s">
        <v>804</v>
      </c>
      <c r="B13" s="1021"/>
      <c r="C13" s="1021"/>
      <c r="D13" s="1022"/>
      <c r="E13" s="1184">
        <v>0</v>
      </c>
      <c r="F13" s="1185">
        <v>763</v>
      </c>
      <c r="G13" s="1185">
        <v>763</v>
      </c>
      <c r="H13" s="1186" t="s">
        <v>800</v>
      </c>
      <c r="I13" s="1187" t="s">
        <v>801</v>
      </c>
      <c r="J13" s="1190"/>
    </row>
    <row r="14" spans="1:10" s="1019" customFormat="1" ht="17.25" customHeight="1">
      <c r="A14" s="1189" t="s">
        <v>805</v>
      </c>
      <c r="B14" s="1021"/>
      <c r="C14" s="1021"/>
      <c r="D14" s="1022"/>
      <c r="E14" s="1184">
        <v>0</v>
      </c>
      <c r="F14" s="1185">
        <v>598</v>
      </c>
      <c r="G14" s="1185">
        <v>598</v>
      </c>
      <c r="H14" s="1186" t="s">
        <v>800</v>
      </c>
      <c r="I14" s="1187" t="s">
        <v>801</v>
      </c>
      <c r="J14" s="1190"/>
    </row>
    <row r="15" spans="1:10" s="1019" customFormat="1" ht="17.25" customHeight="1">
      <c r="A15" s="1189" t="s">
        <v>721</v>
      </c>
      <c r="B15" s="1021"/>
      <c r="C15" s="1021"/>
      <c r="D15" s="1022"/>
      <c r="E15" s="1184">
        <v>0</v>
      </c>
      <c r="F15" s="1185">
        <v>695</v>
      </c>
      <c r="G15" s="1185">
        <v>695</v>
      </c>
      <c r="H15" s="1186" t="s">
        <v>800</v>
      </c>
      <c r="I15" s="1187" t="s">
        <v>801</v>
      </c>
      <c r="J15" s="1190"/>
    </row>
    <row r="16" spans="1:10" s="1019" customFormat="1" ht="17.25" customHeight="1">
      <c r="A16" s="1189" t="s">
        <v>806</v>
      </c>
      <c r="B16" s="1021"/>
      <c r="C16" s="1021"/>
      <c r="D16" s="1022"/>
      <c r="E16" s="1184">
        <v>0</v>
      </c>
      <c r="F16" s="1185">
        <v>343</v>
      </c>
      <c r="G16" s="1185">
        <v>343</v>
      </c>
      <c r="H16" s="1186" t="s">
        <v>800</v>
      </c>
      <c r="I16" s="1187" t="s">
        <v>801</v>
      </c>
      <c r="J16" s="1190"/>
    </row>
    <row r="17" spans="1:10" s="1019" customFormat="1" ht="17.25" customHeight="1">
      <c r="A17" s="1189" t="s">
        <v>806</v>
      </c>
      <c r="B17" s="1021"/>
      <c r="C17" s="1021"/>
      <c r="D17" s="1022"/>
      <c r="E17" s="1184">
        <v>0</v>
      </c>
      <c r="F17" s="1185">
        <v>1198</v>
      </c>
      <c r="G17" s="1185">
        <v>1198</v>
      </c>
      <c r="H17" s="1186" t="s">
        <v>800</v>
      </c>
      <c r="I17" s="1187" t="s">
        <v>801</v>
      </c>
      <c r="J17" s="1190"/>
    </row>
    <row r="18" spans="1:10" s="1019" customFormat="1" ht="17.25" customHeight="1">
      <c r="A18" s="1189" t="s">
        <v>807</v>
      </c>
      <c r="B18" s="1021"/>
      <c r="C18" s="1021"/>
      <c r="D18" s="1022"/>
      <c r="E18" s="1184">
        <v>0</v>
      </c>
      <c r="F18" s="1185">
        <v>923</v>
      </c>
      <c r="G18" s="1185">
        <v>923</v>
      </c>
      <c r="H18" s="1186" t="s">
        <v>800</v>
      </c>
      <c r="I18" s="1187" t="s">
        <v>801</v>
      </c>
      <c r="J18" s="1190"/>
    </row>
    <row r="19" spans="1:10" s="1019" customFormat="1" ht="17.25" customHeight="1">
      <c r="A19" s="1189" t="s">
        <v>807</v>
      </c>
      <c r="B19" s="1021"/>
      <c r="C19" s="1021"/>
      <c r="D19" s="1022"/>
      <c r="E19" s="1184">
        <v>0</v>
      </c>
      <c r="F19" s="1185">
        <v>224</v>
      </c>
      <c r="G19" s="1185">
        <v>224</v>
      </c>
      <c r="H19" s="1186" t="s">
        <v>800</v>
      </c>
      <c r="I19" s="1187" t="s">
        <v>801</v>
      </c>
      <c r="J19" s="1190"/>
    </row>
    <row r="20" spans="1:10" s="1019" customFormat="1" ht="17.25" customHeight="1">
      <c r="A20" s="1189" t="s">
        <v>688</v>
      </c>
      <c r="B20" s="1021"/>
      <c r="C20" s="1021"/>
      <c r="D20" s="1022"/>
      <c r="E20" s="1184">
        <v>0</v>
      </c>
      <c r="F20" s="1185">
        <v>355</v>
      </c>
      <c r="G20" s="1185">
        <v>355</v>
      </c>
      <c r="H20" s="1186" t="s">
        <v>800</v>
      </c>
      <c r="I20" s="1187" t="s">
        <v>801</v>
      </c>
      <c r="J20" s="1190"/>
    </row>
    <row r="21" spans="1:10" s="1019" customFormat="1" ht="17.25" customHeight="1">
      <c r="A21" s="1189" t="s">
        <v>688</v>
      </c>
      <c r="B21" s="1021"/>
      <c r="C21" s="1021"/>
      <c r="D21" s="1022"/>
      <c r="E21" s="1184">
        <v>0</v>
      </c>
      <c r="F21" s="1185">
        <v>295</v>
      </c>
      <c r="G21" s="1185">
        <v>295</v>
      </c>
      <c r="H21" s="1186" t="s">
        <v>800</v>
      </c>
      <c r="I21" s="1187" t="s">
        <v>801</v>
      </c>
      <c r="J21" s="1190"/>
    </row>
    <row r="22" spans="1:10" s="1019" customFormat="1" ht="17.25" customHeight="1">
      <c r="A22" s="1189" t="s">
        <v>808</v>
      </c>
      <c r="B22" s="1021"/>
      <c r="C22" s="1021"/>
      <c r="D22" s="1022"/>
      <c r="E22" s="1184">
        <v>0</v>
      </c>
      <c r="F22" s="1185">
        <v>591</v>
      </c>
      <c r="G22" s="1185">
        <v>591</v>
      </c>
      <c r="H22" s="1186" t="s">
        <v>800</v>
      </c>
      <c r="I22" s="1187" t="s">
        <v>801</v>
      </c>
      <c r="J22" s="1190"/>
    </row>
    <row r="23" spans="1:10" s="1019" customFormat="1" ht="17.25" customHeight="1">
      <c r="A23" s="1189" t="s">
        <v>809</v>
      </c>
      <c r="B23" s="1021"/>
      <c r="C23" s="1021"/>
      <c r="D23" s="1022"/>
      <c r="E23" s="1184">
        <v>0</v>
      </c>
      <c r="F23" s="1185">
        <v>500</v>
      </c>
      <c r="G23" s="1185">
        <v>500</v>
      </c>
      <c r="H23" s="1186" t="s">
        <v>800</v>
      </c>
      <c r="I23" s="1187" t="s">
        <v>801</v>
      </c>
      <c r="J23" s="1190"/>
    </row>
    <row r="24" spans="1:10" s="1019" customFormat="1" ht="17.25" customHeight="1">
      <c r="A24" s="1189" t="s">
        <v>810</v>
      </c>
      <c r="B24" s="1021"/>
      <c r="C24" s="1021"/>
      <c r="D24" s="1022"/>
      <c r="E24" s="1184">
        <v>0</v>
      </c>
      <c r="F24" s="1185">
        <v>176</v>
      </c>
      <c r="G24" s="1185">
        <v>176</v>
      </c>
      <c r="H24" s="1186" t="s">
        <v>800</v>
      </c>
      <c r="I24" s="1187" t="s">
        <v>801</v>
      </c>
      <c r="J24" s="1190"/>
    </row>
    <row r="25" spans="1:10" s="1019" customFormat="1" ht="17.25" customHeight="1">
      <c r="A25" s="1189" t="s">
        <v>810</v>
      </c>
      <c r="B25" s="1021"/>
      <c r="C25" s="1021"/>
      <c r="D25" s="1022"/>
      <c r="E25" s="1184">
        <v>0</v>
      </c>
      <c r="F25" s="1185">
        <v>315</v>
      </c>
      <c r="G25" s="1185">
        <v>315</v>
      </c>
      <c r="H25" s="1186" t="s">
        <v>800</v>
      </c>
      <c r="I25" s="1187" t="s">
        <v>801</v>
      </c>
      <c r="J25" s="1190"/>
    </row>
    <row r="26" spans="1:10" s="1019" customFormat="1" ht="17.25" customHeight="1">
      <c r="A26" s="1189" t="s">
        <v>811</v>
      </c>
      <c r="B26" s="1021"/>
      <c r="C26" s="1021"/>
      <c r="D26" s="1022"/>
      <c r="E26" s="1184">
        <v>0</v>
      </c>
      <c r="F26" s="1185">
        <v>669</v>
      </c>
      <c r="G26" s="1185">
        <v>669</v>
      </c>
      <c r="H26" s="1186" t="s">
        <v>800</v>
      </c>
      <c r="I26" s="1187" t="s">
        <v>801</v>
      </c>
      <c r="J26" s="1190"/>
    </row>
    <row r="27" spans="1:10" s="1019" customFormat="1" ht="17.25" customHeight="1">
      <c r="A27" s="1191" t="s">
        <v>812</v>
      </c>
      <c r="B27" s="1021"/>
      <c r="C27" s="1021"/>
      <c r="D27" s="1022"/>
      <c r="E27" s="1184">
        <v>0</v>
      </c>
      <c r="F27" s="1185">
        <v>1499</v>
      </c>
      <c r="G27" s="1185">
        <v>0</v>
      </c>
      <c r="H27" s="1186" t="s">
        <v>800</v>
      </c>
      <c r="I27" s="1187" t="s">
        <v>801</v>
      </c>
      <c r="J27" s="1190"/>
    </row>
    <row r="28" spans="1:10" s="1019" customFormat="1" ht="17.25" customHeight="1">
      <c r="A28" s="1189" t="s">
        <v>813</v>
      </c>
      <c r="B28" s="1021"/>
      <c r="C28" s="1021"/>
      <c r="D28" s="1022"/>
      <c r="E28" s="1184">
        <v>0</v>
      </c>
      <c r="F28" s="1185">
        <v>364</v>
      </c>
      <c r="G28" s="1185">
        <v>364</v>
      </c>
      <c r="H28" s="1186" t="s">
        <v>800</v>
      </c>
      <c r="I28" s="1187" t="s">
        <v>801</v>
      </c>
      <c r="J28" s="1190"/>
    </row>
    <row r="29" spans="1:10" s="1019" customFormat="1" ht="17.25" customHeight="1">
      <c r="A29" s="1189" t="s">
        <v>814</v>
      </c>
      <c r="B29" s="1021"/>
      <c r="C29" s="1021"/>
      <c r="D29" s="1022"/>
      <c r="E29" s="1184">
        <v>0</v>
      </c>
      <c r="F29" s="1185">
        <v>64</v>
      </c>
      <c r="G29" s="1185">
        <v>64</v>
      </c>
      <c r="H29" s="1186" t="s">
        <v>800</v>
      </c>
      <c r="I29" s="1187" t="s">
        <v>801</v>
      </c>
      <c r="J29" s="1190"/>
    </row>
    <row r="30" spans="1:10" s="1019" customFormat="1" ht="17.25" customHeight="1">
      <c r="A30" s="1189" t="s">
        <v>814</v>
      </c>
      <c r="B30" s="1021"/>
      <c r="C30" s="1021"/>
      <c r="D30" s="1022"/>
      <c r="E30" s="1184">
        <v>0</v>
      </c>
      <c r="F30" s="1185">
        <v>156</v>
      </c>
      <c r="G30" s="1185">
        <v>156</v>
      </c>
      <c r="H30" s="1186" t="s">
        <v>800</v>
      </c>
      <c r="I30" s="1187" t="s">
        <v>801</v>
      </c>
      <c r="J30" s="1190"/>
    </row>
    <row r="31" spans="1:10" s="1019" customFormat="1" ht="17.25" customHeight="1">
      <c r="A31" s="1189" t="s">
        <v>727</v>
      </c>
      <c r="B31" s="1021"/>
      <c r="C31" s="1021"/>
      <c r="D31" s="1022"/>
      <c r="E31" s="1184">
        <v>0</v>
      </c>
      <c r="F31" s="1185">
        <v>600</v>
      </c>
      <c r="G31" s="1185">
        <v>600</v>
      </c>
      <c r="H31" s="1186" t="s">
        <v>800</v>
      </c>
      <c r="I31" s="1187" t="s">
        <v>801</v>
      </c>
      <c r="J31" s="1190"/>
    </row>
    <row r="32" spans="1:10" s="1019" customFormat="1" ht="17.25" customHeight="1">
      <c r="A32" s="1189" t="s">
        <v>815</v>
      </c>
      <c r="B32" s="1021"/>
      <c r="C32" s="1021"/>
      <c r="D32" s="1022"/>
      <c r="E32" s="1184">
        <v>0</v>
      </c>
      <c r="F32" s="1185">
        <v>720</v>
      </c>
      <c r="G32" s="1185">
        <v>720</v>
      </c>
      <c r="H32" s="1186" t="s">
        <v>800</v>
      </c>
      <c r="I32" s="1187" t="s">
        <v>801</v>
      </c>
      <c r="J32" s="1190"/>
    </row>
    <row r="33" spans="1:10" s="1019" customFormat="1" ht="17.25" customHeight="1">
      <c r="A33" s="1189" t="s">
        <v>729</v>
      </c>
      <c r="B33" s="1021"/>
      <c r="C33" s="1021"/>
      <c r="D33" s="1022"/>
      <c r="E33" s="1184">
        <v>0</v>
      </c>
      <c r="F33" s="1185">
        <v>198</v>
      </c>
      <c r="G33" s="1185">
        <v>198</v>
      </c>
      <c r="H33" s="1186" t="s">
        <v>800</v>
      </c>
      <c r="I33" s="1187" t="s">
        <v>801</v>
      </c>
      <c r="J33" s="1190"/>
    </row>
    <row r="34" spans="1:10" s="1019" customFormat="1" ht="17.25" customHeight="1">
      <c r="A34" s="1189" t="s">
        <v>816</v>
      </c>
      <c r="B34" s="1021"/>
      <c r="C34" s="1021"/>
      <c r="D34" s="1022"/>
      <c r="E34" s="1184">
        <v>0</v>
      </c>
      <c r="F34" s="1185">
        <v>1198</v>
      </c>
      <c r="G34" s="1185">
        <v>1198</v>
      </c>
      <c r="H34" s="1186" t="s">
        <v>800</v>
      </c>
      <c r="I34" s="1187" t="s">
        <v>801</v>
      </c>
      <c r="J34" s="1190"/>
    </row>
    <row r="35" spans="1:10" s="1019" customFormat="1" ht="17.25" customHeight="1">
      <c r="A35" s="1189" t="s">
        <v>817</v>
      </c>
      <c r="B35" s="1021"/>
      <c r="C35" s="1021"/>
      <c r="D35" s="1022"/>
      <c r="E35" s="1184">
        <v>0</v>
      </c>
      <c r="F35" s="1185">
        <v>640</v>
      </c>
      <c r="G35" s="1185">
        <v>639.9999</v>
      </c>
      <c r="H35" s="1186" t="s">
        <v>800</v>
      </c>
      <c r="I35" s="1187" t="s">
        <v>801</v>
      </c>
      <c r="J35" s="1190"/>
    </row>
    <row r="36" spans="1:10" s="1019" customFormat="1" ht="17.25" customHeight="1">
      <c r="A36" s="1189" t="s">
        <v>818</v>
      </c>
      <c r="B36" s="1021"/>
      <c r="C36" s="1021"/>
      <c r="D36" s="1022"/>
      <c r="E36" s="1184">
        <v>0</v>
      </c>
      <c r="F36" s="1185">
        <v>472</v>
      </c>
      <c r="G36" s="1185">
        <v>472</v>
      </c>
      <c r="H36" s="1186" t="s">
        <v>800</v>
      </c>
      <c r="I36" s="1187" t="s">
        <v>801</v>
      </c>
      <c r="J36" s="1190"/>
    </row>
    <row r="37" spans="1:10" s="1019" customFormat="1" ht="17.25" customHeight="1">
      <c r="A37" s="1189" t="s">
        <v>732</v>
      </c>
      <c r="B37" s="1021"/>
      <c r="C37" s="1021"/>
      <c r="D37" s="1022"/>
      <c r="E37" s="1184">
        <v>0</v>
      </c>
      <c r="F37" s="1185">
        <v>400</v>
      </c>
      <c r="G37" s="1185">
        <v>400</v>
      </c>
      <c r="H37" s="1186" t="s">
        <v>800</v>
      </c>
      <c r="I37" s="1187" t="s">
        <v>801</v>
      </c>
      <c r="J37" s="1190"/>
    </row>
    <row r="38" spans="1:10" s="1019" customFormat="1" ht="17.25" customHeight="1">
      <c r="A38" s="1189" t="s">
        <v>735</v>
      </c>
      <c r="B38" s="1021"/>
      <c r="C38" s="1021"/>
      <c r="D38" s="1022"/>
      <c r="E38" s="1184">
        <v>0</v>
      </c>
      <c r="F38" s="1185">
        <v>479</v>
      </c>
      <c r="G38" s="1185">
        <v>479</v>
      </c>
      <c r="H38" s="1186" t="s">
        <v>800</v>
      </c>
      <c r="I38" s="1187" t="s">
        <v>801</v>
      </c>
      <c r="J38" s="1190"/>
    </row>
    <row r="39" spans="1:10" s="1019" customFormat="1" ht="17.25" customHeight="1">
      <c r="A39" s="1189" t="s">
        <v>819</v>
      </c>
      <c r="B39" s="1021"/>
      <c r="C39" s="1021"/>
      <c r="D39" s="1022"/>
      <c r="E39" s="1184">
        <v>0</v>
      </c>
      <c r="F39" s="1185">
        <v>590</v>
      </c>
      <c r="G39" s="1185">
        <v>590</v>
      </c>
      <c r="H39" s="1186" t="s">
        <v>800</v>
      </c>
      <c r="I39" s="1187" t="s">
        <v>801</v>
      </c>
      <c r="J39" s="1190"/>
    </row>
    <row r="40" spans="1:10" s="1019" customFormat="1" ht="17.25" customHeight="1">
      <c r="A40" s="1189" t="s">
        <v>820</v>
      </c>
      <c r="B40" s="1021"/>
      <c r="C40" s="1021"/>
      <c r="D40" s="1022"/>
      <c r="E40" s="1184">
        <v>0</v>
      </c>
      <c r="F40" s="1185">
        <v>638</v>
      </c>
      <c r="G40" s="1185">
        <v>638</v>
      </c>
      <c r="H40" s="1186" t="s">
        <v>800</v>
      </c>
      <c r="I40" s="1187" t="s">
        <v>801</v>
      </c>
      <c r="J40" s="1190"/>
    </row>
    <row r="41" spans="1:10" s="1019" customFormat="1" ht="17.25" customHeight="1">
      <c r="A41" s="1189" t="s">
        <v>821</v>
      </c>
      <c r="B41" s="1021"/>
      <c r="C41" s="1021"/>
      <c r="D41" s="1022"/>
      <c r="E41" s="1184">
        <v>0</v>
      </c>
      <c r="F41" s="1185">
        <v>700</v>
      </c>
      <c r="G41" s="1185">
        <v>700</v>
      </c>
      <c r="H41" s="1186" t="s">
        <v>800</v>
      </c>
      <c r="I41" s="1187" t="s">
        <v>801</v>
      </c>
      <c r="J41" s="1190"/>
    </row>
    <row r="42" spans="1:10" s="1019" customFormat="1" ht="17.25" customHeight="1">
      <c r="A42" s="1189" t="s">
        <v>822</v>
      </c>
      <c r="B42" s="1021"/>
      <c r="C42" s="1021"/>
      <c r="D42" s="1022"/>
      <c r="E42" s="1184">
        <v>0</v>
      </c>
      <c r="F42" s="1185">
        <v>1391</v>
      </c>
      <c r="G42" s="1185">
        <v>1391</v>
      </c>
      <c r="H42" s="1186" t="s">
        <v>800</v>
      </c>
      <c r="I42" s="1187" t="s">
        <v>801</v>
      </c>
      <c r="J42" s="1190"/>
    </row>
    <row r="43" spans="1:10" s="1019" customFormat="1" ht="17.25" customHeight="1">
      <c r="A43" s="1189" t="s">
        <v>823</v>
      </c>
      <c r="B43" s="1021"/>
      <c r="C43" s="1021"/>
      <c r="D43" s="1022"/>
      <c r="E43" s="1184">
        <v>0</v>
      </c>
      <c r="F43" s="1185">
        <v>700</v>
      </c>
      <c r="G43" s="1185">
        <v>700</v>
      </c>
      <c r="H43" s="1186" t="s">
        <v>800</v>
      </c>
      <c r="I43" s="1187" t="s">
        <v>801</v>
      </c>
      <c r="J43" s="1190"/>
    </row>
    <row r="44" spans="1:10" s="1019" customFormat="1" ht="17.25" customHeight="1">
      <c r="A44" s="1189" t="s">
        <v>824</v>
      </c>
      <c r="B44" s="1021"/>
      <c r="C44" s="1021"/>
      <c r="D44" s="1022"/>
      <c r="E44" s="1184">
        <v>0</v>
      </c>
      <c r="F44" s="1185">
        <v>437</v>
      </c>
      <c r="G44" s="1185">
        <v>437</v>
      </c>
      <c r="H44" s="1186" t="s">
        <v>800</v>
      </c>
      <c r="I44" s="1187" t="s">
        <v>801</v>
      </c>
      <c r="J44" s="1190"/>
    </row>
    <row r="45" spans="1:10" s="1019" customFormat="1" ht="17.25" customHeight="1">
      <c r="A45" s="1189" t="s">
        <v>739</v>
      </c>
      <c r="B45" s="1021"/>
      <c r="C45" s="1021"/>
      <c r="D45" s="1022"/>
      <c r="E45" s="1184">
        <v>0</v>
      </c>
      <c r="F45" s="1185">
        <v>1497</v>
      </c>
      <c r="G45" s="1185">
        <v>1497</v>
      </c>
      <c r="H45" s="1186" t="s">
        <v>800</v>
      </c>
      <c r="I45" s="1187" t="s">
        <v>801</v>
      </c>
      <c r="J45" s="1190"/>
    </row>
    <row r="46" spans="1:10" s="1019" customFormat="1" ht="17.25" customHeight="1">
      <c r="A46" s="1189" t="s">
        <v>825</v>
      </c>
      <c r="B46" s="1021"/>
      <c r="C46" s="1021"/>
      <c r="D46" s="1022"/>
      <c r="E46" s="1184">
        <v>0</v>
      </c>
      <c r="F46" s="1185">
        <v>1500</v>
      </c>
      <c r="G46" s="1185">
        <v>1500</v>
      </c>
      <c r="H46" s="1186" t="s">
        <v>800</v>
      </c>
      <c r="I46" s="1187" t="s">
        <v>801</v>
      </c>
      <c r="J46" s="1190"/>
    </row>
    <row r="47" spans="1:10" s="1019" customFormat="1" ht="17.25" customHeight="1">
      <c r="A47" s="1189" t="s">
        <v>826</v>
      </c>
      <c r="B47" s="1021"/>
      <c r="C47" s="1021"/>
      <c r="D47" s="1022"/>
      <c r="E47" s="1184">
        <v>0</v>
      </c>
      <c r="F47" s="1185">
        <v>733</v>
      </c>
      <c r="G47" s="1185">
        <v>733</v>
      </c>
      <c r="H47" s="1186" t="s">
        <v>800</v>
      </c>
      <c r="I47" s="1187" t="s">
        <v>801</v>
      </c>
      <c r="J47" s="1190"/>
    </row>
    <row r="48" spans="1:10" s="1019" customFormat="1" ht="17.25" customHeight="1">
      <c r="A48" s="1189" t="s">
        <v>742</v>
      </c>
      <c r="B48" s="1021"/>
      <c r="C48" s="1021"/>
      <c r="D48" s="1022"/>
      <c r="E48" s="1184">
        <v>0</v>
      </c>
      <c r="F48" s="1185">
        <v>360</v>
      </c>
      <c r="G48" s="1185">
        <v>360</v>
      </c>
      <c r="H48" s="1186" t="s">
        <v>800</v>
      </c>
      <c r="I48" s="1187" t="s">
        <v>801</v>
      </c>
      <c r="J48" s="1190"/>
    </row>
    <row r="49" spans="1:10" s="1019" customFormat="1" ht="17.25" customHeight="1">
      <c r="A49" s="1189" t="s">
        <v>743</v>
      </c>
      <c r="B49" s="1021"/>
      <c r="C49" s="1021"/>
      <c r="D49" s="1022"/>
      <c r="E49" s="1184">
        <v>0</v>
      </c>
      <c r="F49" s="1185">
        <v>800</v>
      </c>
      <c r="G49" s="1185">
        <v>800</v>
      </c>
      <c r="H49" s="1186" t="s">
        <v>800</v>
      </c>
      <c r="I49" s="1187" t="s">
        <v>801</v>
      </c>
      <c r="J49" s="1190"/>
    </row>
    <row r="50" spans="1:10" s="1019" customFormat="1" ht="17.25" customHeight="1">
      <c r="A50" s="1189" t="s">
        <v>827</v>
      </c>
      <c r="B50" s="1021"/>
      <c r="C50" s="1021"/>
      <c r="D50" s="1022"/>
      <c r="E50" s="1184">
        <v>0</v>
      </c>
      <c r="F50" s="1185">
        <v>584</v>
      </c>
      <c r="G50" s="1185">
        <v>584</v>
      </c>
      <c r="H50" s="1186" t="s">
        <v>800</v>
      </c>
      <c r="I50" s="1187" t="s">
        <v>801</v>
      </c>
      <c r="J50" s="1190"/>
    </row>
    <row r="51" spans="1:10" s="1019" customFormat="1" ht="17.25" customHeight="1">
      <c r="A51" s="1189" t="s">
        <v>744</v>
      </c>
      <c r="B51" s="1021"/>
      <c r="C51" s="1021"/>
      <c r="D51" s="1022"/>
      <c r="E51" s="1184">
        <v>0</v>
      </c>
      <c r="F51" s="1185">
        <v>700</v>
      </c>
      <c r="G51" s="1185">
        <v>700</v>
      </c>
      <c r="H51" s="1186" t="s">
        <v>800</v>
      </c>
      <c r="I51" s="1187" t="s">
        <v>801</v>
      </c>
      <c r="J51" s="1190"/>
    </row>
    <row r="52" spans="1:10" s="1019" customFormat="1" ht="17.25" customHeight="1">
      <c r="A52" s="1189" t="s">
        <v>828</v>
      </c>
      <c r="B52" s="1021"/>
      <c r="C52" s="1021"/>
      <c r="D52" s="1022"/>
      <c r="E52" s="1184">
        <v>0</v>
      </c>
      <c r="F52" s="1185">
        <v>541</v>
      </c>
      <c r="G52" s="1185">
        <v>541</v>
      </c>
      <c r="H52" s="1186" t="s">
        <v>800</v>
      </c>
      <c r="I52" s="1187" t="s">
        <v>801</v>
      </c>
      <c r="J52" s="1190"/>
    </row>
    <row r="53" spans="1:10" s="1019" customFormat="1" ht="17.25" customHeight="1">
      <c r="A53" s="1189" t="s">
        <v>829</v>
      </c>
      <c r="B53" s="1021"/>
      <c r="C53" s="1021"/>
      <c r="D53" s="1022"/>
      <c r="E53" s="1184">
        <v>0</v>
      </c>
      <c r="F53" s="1185">
        <v>383</v>
      </c>
      <c r="G53" s="1185">
        <v>383</v>
      </c>
      <c r="H53" s="1186" t="s">
        <v>800</v>
      </c>
      <c r="I53" s="1187" t="s">
        <v>801</v>
      </c>
      <c r="J53" s="1190"/>
    </row>
    <row r="54" spans="1:10" s="1019" customFormat="1" ht="17.25" customHeight="1">
      <c r="A54" s="1189" t="s">
        <v>747</v>
      </c>
      <c r="B54" s="1021"/>
      <c r="C54" s="1021"/>
      <c r="D54" s="1022"/>
      <c r="E54" s="1184">
        <v>0</v>
      </c>
      <c r="F54" s="1185">
        <v>679</v>
      </c>
      <c r="G54" s="1185">
        <v>679</v>
      </c>
      <c r="H54" s="1186" t="s">
        <v>800</v>
      </c>
      <c r="I54" s="1187" t="s">
        <v>801</v>
      </c>
      <c r="J54" s="1190"/>
    </row>
    <row r="55" spans="1:10" s="1019" customFormat="1" ht="17.25" customHeight="1">
      <c r="A55" s="1189" t="s">
        <v>747</v>
      </c>
      <c r="B55" s="1021"/>
      <c r="C55" s="1021"/>
      <c r="D55" s="1022"/>
      <c r="E55" s="1184">
        <v>0</v>
      </c>
      <c r="F55" s="1185">
        <v>100</v>
      </c>
      <c r="G55" s="1185">
        <v>100</v>
      </c>
      <c r="H55" s="1186" t="s">
        <v>800</v>
      </c>
      <c r="I55" s="1187" t="s">
        <v>801</v>
      </c>
      <c r="J55" s="1190"/>
    </row>
    <row r="56" spans="1:10" s="1019" customFormat="1" ht="17.25" customHeight="1">
      <c r="A56" s="1189" t="s">
        <v>830</v>
      </c>
      <c r="B56" s="1021"/>
      <c r="C56" s="1021"/>
      <c r="D56" s="1022"/>
      <c r="E56" s="1184">
        <v>0</v>
      </c>
      <c r="F56" s="1185">
        <v>697</v>
      </c>
      <c r="G56" s="1185">
        <v>697</v>
      </c>
      <c r="H56" s="1186" t="s">
        <v>800</v>
      </c>
      <c r="I56" s="1187" t="s">
        <v>801</v>
      </c>
      <c r="J56" s="1190"/>
    </row>
    <row r="57" spans="1:10" s="1019" customFormat="1" ht="17.25" customHeight="1">
      <c r="A57" s="1189" t="s">
        <v>831</v>
      </c>
      <c r="B57" s="1021"/>
      <c r="C57" s="1021"/>
      <c r="D57" s="1022"/>
      <c r="E57" s="1184">
        <v>0</v>
      </c>
      <c r="F57" s="1185">
        <v>582</v>
      </c>
      <c r="G57" s="1185">
        <v>582</v>
      </c>
      <c r="H57" s="1186" t="s">
        <v>800</v>
      </c>
      <c r="I57" s="1187" t="s">
        <v>801</v>
      </c>
      <c r="J57" s="1190"/>
    </row>
    <row r="58" spans="1:10" s="1019" customFormat="1" ht="17.25" customHeight="1">
      <c r="A58" s="1189" t="s">
        <v>832</v>
      </c>
      <c r="B58" s="1021"/>
      <c r="C58" s="1021"/>
      <c r="D58" s="1022"/>
      <c r="E58" s="1184">
        <v>0</v>
      </c>
      <c r="F58" s="1185">
        <v>558</v>
      </c>
      <c r="G58" s="1185">
        <v>558</v>
      </c>
      <c r="H58" s="1186" t="s">
        <v>800</v>
      </c>
      <c r="I58" s="1187" t="s">
        <v>801</v>
      </c>
      <c r="J58" s="1190"/>
    </row>
    <row r="59" spans="1:10" s="1019" customFormat="1" ht="17.25" customHeight="1">
      <c r="A59" s="1189" t="s">
        <v>751</v>
      </c>
      <c r="B59" s="1021"/>
      <c r="C59" s="1021"/>
      <c r="D59" s="1022"/>
      <c r="E59" s="1184">
        <v>0</v>
      </c>
      <c r="F59" s="1185">
        <v>440</v>
      </c>
      <c r="G59" s="1185">
        <v>440</v>
      </c>
      <c r="H59" s="1186" t="s">
        <v>800</v>
      </c>
      <c r="I59" s="1187" t="s">
        <v>801</v>
      </c>
      <c r="J59" s="1190"/>
    </row>
    <row r="60" spans="1:10" s="1019" customFormat="1" ht="17.25" customHeight="1">
      <c r="A60" s="1189" t="s">
        <v>833</v>
      </c>
      <c r="B60" s="1021"/>
      <c r="C60" s="1021"/>
      <c r="D60" s="1022"/>
      <c r="E60" s="1184">
        <v>0</v>
      </c>
      <c r="F60" s="1185">
        <v>635</v>
      </c>
      <c r="G60" s="1185">
        <v>635</v>
      </c>
      <c r="H60" s="1186" t="s">
        <v>800</v>
      </c>
      <c r="I60" s="1187" t="s">
        <v>801</v>
      </c>
      <c r="J60" s="1190"/>
    </row>
    <row r="61" spans="1:10" s="1019" customFormat="1" ht="17.25" customHeight="1">
      <c r="A61" s="1189" t="s">
        <v>834</v>
      </c>
      <c r="B61" s="1021"/>
      <c r="C61" s="1021"/>
      <c r="D61" s="1022"/>
      <c r="E61" s="1184">
        <v>0</v>
      </c>
      <c r="F61" s="1185">
        <v>593</v>
      </c>
      <c r="G61" s="1185">
        <v>593</v>
      </c>
      <c r="H61" s="1186" t="s">
        <v>800</v>
      </c>
      <c r="I61" s="1187" t="s">
        <v>801</v>
      </c>
      <c r="J61" s="1190"/>
    </row>
    <row r="62" spans="1:10" s="1019" customFormat="1" ht="17.25" customHeight="1">
      <c r="A62" s="1189" t="s">
        <v>835</v>
      </c>
      <c r="B62" s="1021"/>
      <c r="C62" s="1021"/>
      <c r="D62" s="1022"/>
      <c r="E62" s="1184">
        <v>0</v>
      </c>
      <c r="F62" s="1185">
        <v>350</v>
      </c>
      <c r="G62" s="1185">
        <v>350</v>
      </c>
      <c r="H62" s="1186" t="s">
        <v>800</v>
      </c>
      <c r="I62" s="1187" t="s">
        <v>801</v>
      </c>
      <c r="J62" s="1190"/>
    </row>
    <row r="63" spans="1:10" s="1019" customFormat="1" ht="17.25" customHeight="1">
      <c r="A63" s="1189" t="s">
        <v>836</v>
      </c>
      <c r="B63" s="1021"/>
      <c r="C63" s="1021"/>
      <c r="D63" s="1022"/>
      <c r="E63" s="1184">
        <v>0</v>
      </c>
      <c r="F63" s="1185">
        <v>398</v>
      </c>
      <c r="G63" s="1185">
        <v>398</v>
      </c>
      <c r="H63" s="1186" t="s">
        <v>800</v>
      </c>
      <c r="I63" s="1187" t="s">
        <v>801</v>
      </c>
      <c r="J63" s="1190"/>
    </row>
    <row r="64" spans="1:10" s="1019" customFormat="1" ht="17.25" customHeight="1">
      <c r="A64" s="1189" t="s">
        <v>837</v>
      </c>
      <c r="B64" s="1021"/>
      <c r="C64" s="1021"/>
      <c r="D64" s="1022"/>
      <c r="E64" s="1184">
        <v>0</v>
      </c>
      <c r="F64" s="1185">
        <v>800</v>
      </c>
      <c r="G64" s="1185">
        <v>800</v>
      </c>
      <c r="H64" s="1186" t="s">
        <v>800</v>
      </c>
      <c r="I64" s="1187" t="s">
        <v>801</v>
      </c>
      <c r="J64" s="1190"/>
    </row>
    <row r="65" spans="1:10" s="1019" customFormat="1" ht="17.25" customHeight="1">
      <c r="A65" s="1189" t="s">
        <v>838</v>
      </c>
      <c r="B65" s="1021"/>
      <c r="C65" s="1021"/>
      <c r="D65" s="1022"/>
      <c r="E65" s="1184">
        <v>0</v>
      </c>
      <c r="F65" s="1185">
        <v>399</v>
      </c>
      <c r="G65" s="1185">
        <v>399</v>
      </c>
      <c r="H65" s="1186" t="s">
        <v>800</v>
      </c>
      <c r="I65" s="1187" t="s">
        <v>801</v>
      </c>
      <c r="J65" s="1190"/>
    </row>
    <row r="66" spans="1:10" s="1019" customFormat="1" ht="17.25" customHeight="1">
      <c r="A66" s="1189" t="s">
        <v>838</v>
      </c>
      <c r="B66" s="1021"/>
      <c r="C66" s="1021"/>
      <c r="D66" s="1022"/>
      <c r="E66" s="1184">
        <v>0</v>
      </c>
      <c r="F66" s="1185">
        <v>539</v>
      </c>
      <c r="G66" s="1185">
        <v>539</v>
      </c>
      <c r="H66" s="1186" t="s">
        <v>800</v>
      </c>
      <c r="I66" s="1187" t="s">
        <v>801</v>
      </c>
      <c r="J66" s="1190"/>
    </row>
    <row r="67" spans="1:10" s="1019" customFormat="1" ht="17.25" customHeight="1">
      <c r="A67" s="1189" t="s">
        <v>753</v>
      </c>
      <c r="B67" s="1021"/>
      <c r="C67" s="1021"/>
      <c r="D67" s="1022"/>
      <c r="E67" s="1184">
        <v>0</v>
      </c>
      <c r="F67" s="1185">
        <v>650</v>
      </c>
      <c r="G67" s="1185">
        <v>650</v>
      </c>
      <c r="H67" s="1186" t="s">
        <v>800</v>
      </c>
      <c r="I67" s="1187" t="s">
        <v>801</v>
      </c>
      <c r="J67" s="1190"/>
    </row>
    <row r="68" spans="1:10" s="1019" customFormat="1" ht="17.25" customHeight="1">
      <c r="A68" s="1189" t="s">
        <v>839</v>
      </c>
      <c r="B68" s="1021"/>
      <c r="C68" s="1021"/>
      <c r="D68" s="1022"/>
      <c r="E68" s="1184">
        <v>0</v>
      </c>
      <c r="F68" s="1185">
        <v>700</v>
      </c>
      <c r="G68" s="1185">
        <v>700</v>
      </c>
      <c r="H68" s="1186" t="s">
        <v>800</v>
      </c>
      <c r="I68" s="1187" t="s">
        <v>801</v>
      </c>
      <c r="J68" s="1190"/>
    </row>
    <row r="69" spans="1:10" s="1019" customFormat="1" ht="17.25" customHeight="1">
      <c r="A69" s="1189" t="s">
        <v>840</v>
      </c>
      <c r="B69" s="1021"/>
      <c r="C69" s="1021"/>
      <c r="D69" s="1022"/>
      <c r="E69" s="1184">
        <v>0</v>
      </c>
      <c r="F69" s="1185">
        <v>150</v>
      </c>
      <c r="G69" s="1185">
        <v>150</v>
      </c>
      <c r="H69" s="1186" t="s">
        <v>800</v>
      </c>
      <c r="I69" s="1187" t="s">
        <v>801</v>
      </c>
      <c r="J69" s="1190"/>
    </row>
    <row r="70" spans="1:10" s="1019" customFormat="1" ht="17.25" customHeight="1">
      <c r="A70" s="1189" t="s">
        <v>840</v>
      </c>
      <c r="B70" s="1021"/>
      <c r="C70" s="1021"/>
      <c r="D70" s="1022"/>
      <c r="E70" s="1184">
        <v>0</v>
      </c>
      <c r="F70" s="1185">
        <v>340</v>
      </c>
      <c r="G70" s="1185">
        <v>340</v>
      </c>
      <c r="H70" s="1186" t="s">
        <v>800</v>
      </c>
      <c r="I70" s="1187" t="s">
        <v>801</v>
      </c>
      <c r="J70" s="1190"/>
    </row>
    <row r="71" spans="1:10" s="1019" customFormat="1" ht="17.25" customHeight="1">
      <c r="A71" s="1189" t="s">
        <v>756</v>
      </c>
      <c r="B71" s="1021"/>
      <c r="C71" s="1021"/>
      <c r="D71" s="1022"/>
      <c r="E71" s="1184">
        <v>0</v>
      </c>
      <c r="F71" s="1185">
        <v>414</v>
      </c>
      <c r="G71" s="1185">
        <v>414</v>
      </c>
      <c r="H71" s="1186" t="s">
        <v>800</v>
      </c>
      <c r="I71" s="1187" t="s">
        <v>801</v>
      </c>
      <c r="J71" s="1190"/>
    </row>
    <row r="72" spans="1:10" s="1019" customFormat="1" ht="17.25" customHeight="1">
      <c r="A72" s="1189" t="s">
        <v>841</v>
      </c>
      <c r="B72" s="1021"/>
      <c r="C72" s="1021"/>
      <c r="D72" s="1022"/>
      <c r="E72" s="1184">
        <v>0</v>
      </c>
      <c r="F72" s="1185">
        <v>439</v>
      </c>
      <c r="G72" s="1185">
        <v>439</v>
      </c>
      <c r="H72" s="1186" t="s">
        <v>800</v>
      </c>
      <c r="I72" s="1187" t="s">
        <v>801</v>
      </c>
      <c r="J72" s="1190"/>
    </row>
    <row r="73" spans="1:10" s="1019" customFormat="1" ht="17.25" customHeight="1">
      <c r="A73" s="1189" t="s">
        <v>842</v>
      </c>
      <c r="B73" s="1021"/>
      <c r="C73" s="1021"/>
      <c r="D73" s="1022"/>
      <c r="E73" s="1184">
        <v>0</v>
      </c>
      <c r="F73" s="1185">
        <v>717</v>
      </c>
      <c r="G73" s="1185">
        <v>717</v>
      </c>
      <c r="H73" s="1186" t="s">
        <v>800</v>
      </c>
      <c r="I73" s="1187" t="s">
        <v>801</v>
      </c>
      <c r="J73" s="1190"/>
    </row>
    <row r="74" spans="1:10" s="1019" customFormat="1" ht="17.25" customHeight="1">
      <c r="A74" s="1189" t="s">
        <v>759</v>
      </c>
      <c r="B74" s="1021"/>
      <c r="C74" s="1021"/>
      <c r="D74" s="1022"/>
      <c r="E74" s="1184">
        <v>0</v>
      </c>
      <c r="F74" s="1185">
        <v>0</v>
      </c>
      <c r="G74" s="1185">
        <v>0</v>
      </c>
      <c r="H74" s="1186" t="s">
        <v>800</v>
      </c>
      <c r="I74" s="1187" t="s">
        <v>801</v>
      </c>
      <c r="J74" s="1190"/>
    </row>
    <row r="75" spans="1:10" s="1019" customFormat="1" ht="17.25" customHeight="1">
      <c r="A75" s="1189" t="s">
        <v>843</v>
      </c>
      <c r="B75" s="1021"/>
      <c r="C75" s="1021"/>
      <c r="D75" s="1022"/>
      <c r="E75" s="1184">
        <v>0</v>
      </c>
      <c r="F75" s="1185">
        <v>360</v>
      </c>
      <c r="G75" s="1185">
        <v>360</v>
      </c>
      <c r="H75" s="1186" t="s">
        <v>800</v>
      </c>
      <c r="I75" s="1187" t="s">
        <v>801</v>
      </c>
      <c r="J75" s="1190"/>
    </row>
    <row r="76" spans="1:10" s="1019" customFormat="1" ht="17.25" customHeight="1">
      <c r="A76" s="1189" t="s">
        <v>843</v>
      </c>
      <c r="B76" s="1021"/>
      <c r="C76" s="1021"/>
      <c r="D76" s="1022"/>
      <c r="E76" s="1184">
        <v>0</v>
      </c>
      <c r="F76" s="1185">
        <v>104</v>
      </c>
      <c r="G76" s="1185">
        <v>104</v>
      </c>
      <c r="H76" s="1186" t="s">
        <v>800</v>
      </c>
      <c r="I76" s="1187" t="s">
        <v>801</v>
      </c>
      <c r="J76" s="1190"/>
    </row>
    <row r="77" spans="1:10" s="1019" customFormat="1" ht="17.25" customHeight="1">
      <c r="A77" s="1189" t="s">
        <v>844</v>
      </c>
      <c r="B77" s="1021"/>
      <c r="C77" s="1021"/>
      <c r="D77" s="1022"/>
      <c r="E77" s="1184">
        <v>0</v>
      </c>
      <c r="F77" s="1185">
        <v>172</v>
      </c>
      <c r="G77" s="1185">
        <v>172</v>
      </c>
      <c r="H77" s="1186" t="s">
        <v>800</v>
      </c>
      <c r="I77" s="1187" t="s">
        <v>801</v>
      </c>
      <c r="J77" s="1190"/>
    </row>
    <row r="78" spans="1:10" s="1019" customFormat="1" ht="17.25" customHeight="1">
      <c r="A78" s="1189" t="s">
        <v>844</v>
      </c>
      <c r="B78" s="1021"/>
      <c r="C78" s="1021"/>
      <c r="D78" s="1022"/>
      <c r="E78" s="1184">
        <v>0</v>
      </c>
      <c r="F78" s="1185">
        <v>636</v>
      </c>
      <c r="G78" s="1185">
        <v>636</v>
      </c>
      <c r="H78" s="1186" t="s">
        <v>800</v>
      </c>
      <c r="I78" s="1187" t="s">
        <v>801</v>
      </c>
      <c r="J78" s="1190"/>
    </row>
    <row r="79" spans="1:10" s="1019" customFormat="1" ht="17.25" customHeight="1">
      <c r="A79" s="1189" t="s">
        <v>762</v>
      </c>
      <c r="B79" s="1021"/>
      <c r="C79" s="1021"/>
      <c r="D79" s="1022"/>
      <c r="E79" s="1184">
        <v>0</v>
      </c>
      <c r="F79" s="1185">
        <v>458</v>
      </c>
      <c r="G79" s="1185">
        <v>458</v>
      </c>
      <c r="H79" s="1186" t="s">
        <v>800</v>
      </c>
      <c r="I79" s="1187" t="s">
        <v>801</v>
      </c>
      <c r="J79" s="1190"/>
    </row>
    <row r="80" spans="1:10" s="1019" customFormat="1" ht="17.25" customHeight="1">
      <c r="A80" s="1189" t="s">
        <v>763</v>
      </c>
      <c r="B80" s="1021"/>
      <c r="C80" s="1021"/>
      <c r="D80" s="1022"/>
      <c r="E80" s="1184">
        <v>0</v>
      </c>
      <c r="F80" s="1185">
        <v>796</v>
      </c>
      <c r="G80" s="1185">
        <v>0</v>
      </c>
      <c r="H80" s="1186" t="s">
        <v>800</v>
      </c>
      <c r="I80" s="1187" t="s">
        <v>801</v>
      </c>
      <c r="J80" s="1190"/>
    </row>
    <row r="81" spans="1:10" s="1019" customFormat="1" ht="17.25" customHeight="1">
      <c r="A81" s="1189" t="s">
        <v>845</v>
      </c>
      <c r="B81" s="1021"/>
      <c r="C81" s="1021"/>
      <c r="D81" s="1022"/>
      <c r="E81" s="1184">
        <v>0</v>
      </c>
      <c r="F81" s="1185">
        <v>700</v>
      </c>
      <c r="G81" s="1185">
        <v>700</v>
      </c>
      <c r="H81" s="1186" t="s">
        <v>800</v>
      </c>
      <c r="I81" s="1187" t="s">
        <v>801</v>
      </c>
      <c r="J81" s="1190"/>
    </row>
    <row r="82" spans="1:10" s="1019" customFormat="1" ht="17.25" customHeight="1">
      <c r="A82" s="1189" t="s">
        <v>846</v>
      </c>
      <c r="B82" s="1021"/>
      <c r="C82" s="1021"/>
      <c r="D82" s="1022"/>
      <c r="E82" s="1184">
        <v>0</v>
      </c>
      <c r="F82" s="1185">
        <v>1800</v>
      </c>
      <c r="G82" s="1185">
        <v>1800</v>
      </c>
      <c r="H82" s="1186" t="s">
        <v>800</v>
      </c>
      <c r="I82" s="1187" t="s">
        <v>801</v>
      </c>
      <c r="J82" s="1190"/>
    </row>
    <row r="83" spans="1:10" s="1019" customFormat="1" ht="17.25" customHeight="1">
      <c r="A83" s="1189" t="s">
        <v>847</v>
      </c>
      <c r="B83" s="1021"/>
      <c r="C83" s="1021"/>
      <c r="D83" s="1022"/>
      <c r="E83" s="1184">
        <v>0</v>
      </c>
      <c r="F83" s="1185">
        <v>660</v>
      </c>
      <c r="G83" s="1185">
        <v>660</v>
      </c>
      <c r="H83" s="1186" t="s">
        <v>800</v>
      </c>
      <c r="I83" s="1187" t="s">
        <v>801</v>
      </c>
      <c r="J83" s="1190"/>
    </row>
    <row r="84" spans="1:10" s="1019" customFormat="1" ht="17.25" customHeight="1">
      <c r="A84" s="1189" t="s">
        <v>848</v>
      </c>
      <c r="B84" s="1021"/>
      <c r="C84" s="1021"/>
      <c r="D84" s="1022"/>
      <c r="E84" s="1184">
        <v>0</v>
      </c>
      <c r="F84" s="1185">
        <v>800</v>
      </c>
      <c r="G84" s="1185">
        <v>800</v>
      </c>
      <c r="H84" s="1186" t="s">
        <v>800</v>
      </c>
      <c r="I84" s="1187" t="s">
        <v>801</v>
      </c>
      <c r="J84" s="1190"/>
    </row>
    <row r="85" spans="1:10" s="1019" customFormat="1" ht="17.25" customHeight="1">
      <c r="A85" s="1189" t="s">
        <v>849</v>
      </c>
      <c r="B85" s="1021"/>
      <c r="C85" s="1021"/>
      <c r="D85" s="1022"/>
      <c r="E85" s="1184">
        <v>0</v>
      </c>
      <c r="F85" s="1185">
        <v>100</v>
      </c>
      <c r="G85" s="1185">
        <v>0</v>
      </c>
      <c r="H85" s="1186" t="s">
        <v>800</v>
      </c>
      <c r="I85" s="1187" t="s">
        <v>801</v>
      </c>
      <c r="J85" s="1190"/>
    </row>
    <row r="86" spans="1:10" s="1019" customFormat="1" ht="17.25" customHeight="1">
      <c r="A86" s="1189" t="s">
        <v>765</v>
      </c>
      <c r="B86" s="1021"/>
      <c r="C86" s="1021"/>
      <c r="D86" s="1022"/>
      <c r="E86" s="1184">
        <v>0</v>
      </c>
      <c r="F86" s="1185">
        <v>980</v>
      </c>
      <c r="G86" s="1185">
        <v>980</v>
      </c>
      <c r="H86" s="1186" t="s">
        <v>800</v>
      </c>
      <c r="I86" s="1187" t="s">
        <v>801</v>
      </c>
      <c r="J86" s="1190"/>
    </row>
    <row r="87" spans="1:10" s="1019" customFormat="1" ht="17.25" customHeight="1">
      <c r="A87" s="1189" t="s">
        <v>850</v>
      </c>
      <c r="B87" s="1021"/>
      <c r="C87" s="1021"/>
      <c r="D87" s="1022"/>
      <c r="E87" s="1184">
        <v>0</v>
      </c>
      <c r="F87" s="1185">
        <v>405</v>
      </c>
      <c r="G87" s="1185">
        <v>405</v>
      </c>
      <c r="H87" s="1186" t="s">
        <v>800</v>
      </c>
      <c r="I87" s="1187" t="s">
        <v>801</v>
      </c>
      <c r="J87" s="1190"/>
    </row>
    <row r="88" spans="1:10" s="1019" customFormat="1" ht="17.25" customHeight="1">
      <c r="A88" s="1189" t="s">
        <v>767</v>
      </c>
      <c r="B88" s="1021"/>
      <c r="C88" s="1021"/>
      <c r="D88" s="1022"/>
      <c r="E88" s="1184">
        <v>0</v>
      </c>
      <c r="F88" s="1185">
        <v>128</v>
      </c>
      <c r="G88" s="1185">
        <v>128</v>
      </c>
      <c r="H88" s="1186" t="s">
        <v>800</v>
      </c>
      <c r="I88" s="1187" t="s">
        <v>801</v>
      </c>
      <c r="J88" s="1190"/>
    </row>
    <row r="89" spans="1:10" s="1019" customFormat="1" ht="17.25" customHeight="1">
      <c r="A89" s="1189" t="s">
        <v>704</v>
      </c>
      <c r="B89" s="1021"/>
      <c r="C89" s="1021"/>
      <c r="D89" s="1022"/>
      <c r="E89" s="1184">
        <v>0</v>
      </c>
      <c r="F89" s="1185">
        <v>350</v>
      </c>
      <c r="G89" s="1185">
        <v>350</v>
      </c>
      <c r="H89" s="1186" t="s">
        <v>800</v>
      </c>
      <c r="I89" s="1187" t="s">
        <v>801</v>
      </c>
      <c r="J89" s="1190"/>
    </row>
    <row r="90" spans="1:10" s="1019" customFormat="1" ht="17.25" customHeight="1">
      <c r="A90" s="1189" t="s">
        <v>851</v>
      </c>
      <c r="B90" s="1021"/>
      <c r="C90" s="1021"/>
      <c r="D90" s="1022"/>
      <c r="E90" s="1184">
        <v>0</v>
      </c>
      <c r="F90" s="1185">
        <v>288</v>
      </c>
      <c r="G90" s="1185">
        <v>288</v>
      </c>
      <c r="H90" s="1186" t="s">
        <v>800</v>
      </c>
      <c r="I90" s="1187" t="s">
        <v>801</v>
      </c>
      <c r="J90" s="1190"/>
    </row>
    <row r="91" spans="1:10" s="1019" customFormat="1" ht="17.25" customHeight="1">
      <c r="A91" s="1189" t="s">
        <v>852</v>
      </c>
      <c r="B91" s="1021"/>
      <c r="C91" s="1021"/>
      <c r="D91" s="1022"/>
      <c r="E91" s="1184">
        <v>0</v>
      </c>
      <c r="F91" s="1185">
        <v>540</v>
      </c>
      <c r="G91" s="1185">
        <v>540</v>
      </c>
      <c r="H91" s="1186" t="s">
        <v>800</v>
      </c>
      <c r="I91" s="1187" t="s">
        <v>801</v>
      </c>
      <c r="J91" s="1190"/>
    </row>
    <row r="92" spans="1:10" s="1019" customFormat="1" ht="17.25" customHeight="1">
      <c r="A92" s="1189" t="s">
        <v>771</v>
      </c>
      <c r="B92" s="1021"/>
      <c r="C92" s="1021"/>
      <c r="D92" s="1022"/>
      <c r="E92" s="1184">
        <v>0</v>
      </c>
      <c r="F92" s="1185">
        <v>1000</v>
      </c>
      <c r="G92" s="1185">
        <v>1000</v>
      </c>
      <c r="H92" s="1186" t="s">
        <v>800</v>
      </c>
      <c r="I92" s="1187" t="s">
        <v>801</v>
      </c>
      <c r="J92" s="1190"/>
    </row>
    <row r="93" spans="1:10" s="1019" customFormat="1" ht="17.25" customHeight="1">
      <c r="A93" s="1189" t="s">
        <v>773</v>
      </c>
      <c r="B93" s="1021"/>
      <c r="C93" s="1021"/>
      <c r="D93" s="1022"/>
      <c r="E93" s="1184">
        <v>0</v>
      </c>
      <c r="F93" s="1185">
        <v>613</v>
      </c>
      <c r="G93" s="1185">
        <v>613</v>
      </c>
      <c r="H93" s="1186" t="s">
        <v>800</v>
      </c>
      <c r="I93" s="1187" t="s">
        <v>801</v>
      </c>
      <c r="J93" s="1190"/>
    </row>
    <row r="94" spans="1:10" s="1019" customFormat="1" ht="17.25" customHeight="1">
      <c r="A94" s="1189" t="s">
        <v>774</v>
      </c>
      <c r="B94" s="1021"/>
      <c r="C94" s="1021"/>
      <c r="D94" s="1022"/>
      <c r="E94" s="1184">
        <v>0</v>
      </c>
      <c r="F94" s="1185">
        <v>415</v>
      </c>
      <c r="G94" s="1185">
        <v>415</v>
      </c>
      <c r="H94" s="1186" t="s">
        <v>800</v>
      </c>
      <c r="I94" s="1187" t="s">
        <v>801</v>
      </c>
      <c r="J94" s="1190"/>
    </row>
    <row r="95" spans="1:10" s="1019" customFormat="1" ht="17.25" customHeight="1">
      <c r="A95" s="1189" t="s">
        <v>774</v>
      </c>
      <c r="B95" s="1021"/>
      <c r="C95" s="1021"/>
      <c r="D95" s="1022"/>
      <c r="E95" s="1184">
        <v>0</v>
      </c>
      <c r="F95" s="1185">
        <v>499</v>
      </c>
      <c r="G95" s="1185">
        <v>499</v>
      </c>
      <c r="H95" s="1186" t="s">
        <v>800</v>
      </c>
      <c r="I95" s="1187" t="s">
        <v>801</v>
      </c>
      <c r="J95" s="1190"/>
    </row>
    <row r="96" spans="1:10" s="1019" customFormat="1" ht="17.25" customHeight="1">
      <c r="A96" s="1189" t="s">
        <v>776</v>
      </c>
      <c r="B96" s="1021"/>
      <c r="C96" s="1021"/>
      <c r="D96" s="1022"/>
      <c r="E96" s="1184">
        <v>0</v>
      </c>
      <c r="F96" s="1185">
        <v>700</v>
      </c>
      <c r="G96" s="1185">
        <v>700</v>
      </c>
      <c r="H96" s="1186" t="s">
        <v>800</v>
      </c>
      <c r="I96" s="1187" t="s">
        <v>801</v>
      </c>
      <c r="J96" s="1190"/>
    </row>
    <row r="97" spans="1:10" s="1019" customFormat="1" ht="17.25" customHeight="1">
      <c r="A97" s="1189" t="s">
        <v>708</v>
      </c>
      <c r="B97" s="1021"/>
      <c r="C97" s="1021"/>
      <c r="D97" s="1022"/>
      <c r="E97" s="1184">
        <v>0</v>
      </c>
      <c r="F97" s="1185">
        <v>135</v>
      </c>
      <c r="G97" s="1185">
        <v>135</v>
      </c>
      <c r="H97" s="1186" t="s">
        <v>800</v>
      </c>
      <c r="I97" s="1187" t="s">
        <v>801</v>
      </c>
      <c r="J97" s="1190"/>
    </row>
    <row r="98" spans="1:10" s="1019" customFormat="1" ht="17.25" customHeight="1">
      <c r="A98" s="1189" t="s">
        <v>708</v>
      </c>
      <c r="B98" s="1021"/>
      <c r="C98" s="1021"/>
      <c r="D98" s="1022"/>
      <c r="E98" s="1184">
        <v>0</v>
      </c>
      <c r="F98" s="1185">
        <v>840</v>
      </c>
      <c r="G98" s="1185">
        <v>650</v>
      </c>
      <c r="H98" s="1186" t="s">
        <v>800</v>
      </c>
      <c r="I98" s="1187" t="s">
        <v>801</v>
      </c>
      <c r="J98" s="1190"/>
    </row>
    <row r="99" spans="1:10" s="1019" customFormat="1" ht="17.25" customHeight="1">
      <c r="A99" s="1189" t="s">
        <v>853</v>
      </c>
      <c r="B99" s="1021"/>
      <c r="C99" s="1021"/>
      <c r="D99" s="1022"/>
      <c r="E99" s="1184">
        <v>0</v>
      </c>
      <c r="F99" s="1185">
        <v>262</v>
      </c>
      <c r="G99" s="1185">
        <v>0</v>
      </c>
      <c r="H99" s="1186" t="s">
        <v>800</v>
      </c>
      <c r="I99" s="1187" t="s">
        <v>801</v>
      </c>
      <c r="J99" s="1190"/>
    </row>
    <row r="100" spans="1:10" s="1019" customFormat="1" ht="17.25" customHeight="1">
      <c r="A100" s="1189"/>
      <c r="B100" s="1021"/>
      <c r="C100" s="1021"/>
      <c r="D100" s="1022"/>
      <c r="E100" s="1184"/>
      <c r="F100" s="1185"/>
      <c r="G100" s="1185"/>
      <c r="H100" s="1192"/>
      <c r="I100" s="1187"/>
      <c r="J100" s="1190"/>
    </row>
    <row r="101" spans="1:10" s="1019" customFormat="1" ht="17.25" customHeight="1">
      <c r="A101" s="1189" t="s">
        <v>711</v>
      </c>
      <c r="B101" s="1021"/>
      <c r="C101" s="1021"/>
      <c r="D101" s="1022"/>
      <c r="E101" s="1184">
        <v>0</v>
      </c>
      <c r="F101" s="1185">
        <v>1983</v>
      </c>
      <c r="G101" s="1185">
        <v>0</v>
      </c>
      <c r="H101" s="1186"/>
      <c r="I101" s="1187" t="s">
        <v>854</v>
      </c>
      <c r="J101" s="1190"/>
    </row>
    <row r="102" spans="1:10" s="1019" customFormat="1" ht="17.25" customHeight="1">
      <c r="A102" s="1189"/>
      <c r="B102" s="1021"/>
      <c r="C102" s="1021"/>
      <c r="D102" s="1022"/>
      <c r="E102" s="1184"/>
      <c r="F102" s="1185"/>
      <c r="G102" s="1185"/>
      <c r="H102" s="1186"/>
      <c r="I102" s="1187"/>
      <c r="J102" s="1190"/>
    </row>
    <row r="103" spans="1:10" s="1019" customFormat="1" ht="17.25" customHeight="1">
      <c r="A103" s="1191" t="s">
        <v>799</v>
      </c>
      <c r="B103" s="1021"/>
      <c r="C103" s="1021"/>
      <c r="D103" s="1022"/>
      <c r="E103" s="1193">
        <v>145000</v>
      </c>
      <c r="F103" s="1193">
        <v>0</v>
      </c>
      <c r="G103" s="1193">
        <v>0</v>
      </c>
      <c r="H103" s="1186"/>
      <c r="I103" s="1187" t="s">
        <v>855</v>
      </c>
      <c r="J103" s="1190"/>
    </row>
    <row r="104" spans="1:12" s="1019" customFormat="1" ht="17.25" customHeight="1">
      <c r="A104" s="1191" t="s">
        <v>684</v>
      </c>
      <c r="B104" s="1021"/>
      <c r="C104" s="1021"/>
      <c r="D104" s="1022"/>
      <c r="E104" s="1193">
        <v>0</v>
      </c>
      <c r="F104" s="1193">
        <v>2000</v>
      </c>
      <c r="G104" s="1193">
        <v>2000</v>
      </c>
      <c r="H104" s="1186"/>
      <c r="I104" s="1187" t="s">
        <v>856</v>
      </c>
      <c r="J104" s="1190"/>
      <c r="L104" s="1187"/>
    </row>
    <row r="105" spans="1:12" s="1019" customFormat="1" ht="17.25" customHeight="1">
      <c r="A105" s="1191" t="s">
        <v>684</v>
      </c>
      <c r="B105" s="1021"/>
      <c r="C105" s="1021"/>
      <c r="D105" s="1022"/>
      <c r="E105" s="1193">
        <v>0</v>
      </c>
      <c r="F105" s="1193">
        <v>2000</v>
      </c>
      <c r="G105" s="1193">
        <v>2000</v>
      </c>
      <c r="H105" s="1186"/>
      <c r="I105" s="1187" t="s">
        <v>856</v>
      </c>
      <c r="J105" s="1190"/>
      <c r="L105" s="1187"/>
    </row>
    <row r="106" spans="1:12" s="1019" customFormat="1" ht="17.25" customHeight="1">
      <c r="A106" s="1191" t="s">
        <v>857</v>
      </c>
      <c r="B106" s="1021"/>
      <c r="C106" s="1021"/>
      <c r="D106" s="1022"/>
      <c r="E106" s="1193">
        <v>0</v>
      </c>
      <c r="F106" s="1193">
        <v>2000</v>
      </c>
      <c r="G106" s="1193">
        <v>2000</v>
      </c>
      <c r="H106" s="1186"/>
      <c r="I106" s="1187" t="s">
        <v>856</v>
      </c>
      <c r="J106" s="1190"/>
      <c r="L106" s="1187"/>
    </row>
    <row r="107" spans="1:12" s="1019" customFormat="1" ht="17.25" customHeight="1">
      <c r="A107" s="1191" t="s">
        <v>805</v>
      </c>
      <c r="B107" s="1021"/>
      <c r="C107" s="1021"/>
      <c r="D107" s="1022"/>
      <c r="E107" s="1193">
        <v>0</v>
      </c>
      <c r="F107" s="1193">
        <v>180</v>
      </c>
      <c r="G107" s="1193">
        <v>180</v>
      </c>
      <c r="H107" s="1186"/>
      <c r="I107" s="1187" t="s">
        <v>858</v>
      </c>
      <c r="J107" s="1190"/>
      <c r="L107" s="1187"/>
    </row>
    <row r="108" spans="1:12" s="1019" customFormat="1" ht="17.25" customHeight="1">
      <c r="A108" s="1191" t="s">
        <v>859</v>
      </c>
      <c r="B108" s="1021"/>
      <c r="C108" s="1021"/>
      <c r="D108" s="1022"/>
      <c r="E108" s="1193">
        <v>0</v>
      </c>
      <c r="F108" s="1193">
        <v>2000</v>
      </c>
      <c r="G108" s="1193">
        <v>2000</v>
      </c>
      <c r="H108" s="1186"/>
      <c r="I108" s="1187" t="s">
        <v>856</v>
      </c>
      <c r="J108" s="1190"/>
      <c r="L108" s="1187"/>
    </row>
    <row r="109" spans="1:12" s="1019" customFormat="1" ht="17.25" customHeight="1">
      <c r="A109" s="1191" t="s">
        <v>860</v>
      </c>
      <c r="B109" s="1021"/>
      <c r="C109" s="1021"/>
      <c r="D109" s="1022"/>
      <c r="E109" s="1193">
        <v>0</v>
      </c>
      <c r="F109" s="1193">
        <v>2000</v>
      </c>
      <c r="G109" s="1193">
        <v>2000</v>
      </c>
      <c r="H109" s="1186"/>
      <c r="I109" s="1187" t="s">
        <v>856</v>
      </c>
      <c r="J109" s="1190"/>
      <c r="L109" s="1187"/>
    </row>
    <row r="110" spans="1:12" s="1019" customFormat="1" ht="17.25" customHeight="1">
      <c r="A110" s="1191" t="s">
        <v>861</v>
      </c>
      <c r="B110" s="1021"/>
      <c r="C110" s="1021"/>
      <c r="D110" s="1022"/>
      <c r="E110" s="1193">
        <v>0</v>
      </c>
      <c r="F110" s="1193">
        <v>260</v>
      </c>
      <c r="G110" s="1193">
        <v>260</v>
      </c>
      <c r="H110" s="1186"/>
      <c r="I110" s="1187" t="s">
        <v>858</v>
      </c>
      <c r="J110" s="1190"/>
      <c r="L110" s="1187"/>
    </row>
    <row r="111" spans="1:12" s="1019" customFormat="1" ht="17.25" customHeight="1">
      <c r="A111" s="1191" t="s">
        <v>862</v>
      </c>
      <c r="B111" s="1021"/>
      <c r="C111" s="1021"/>
      <c r="D111" s="1022"/>
      <c r="E111" s="1193">
        <v>0</v>
      </c>
      <c r="F111" s="1193">
        <v>2000</v>
      </c>
      <c r="G111" s="1193">
        <v>2000</v>
      </c>
      <c r="H111" s="1186"/>
      <c r="I111" s="1187" t="s">
        <v>856</v>
      </c>
      <c r="J111" s="1190"/>
      <c r="L111" s="1187"/>
    </row>
    <row r="112" spans="1:12" s="1019" customFormat="1" ht="17.25" customHeight="1">
      <c r="A112" s="1191" t="s">
        <v>806</v>
      </c>
      <c r="B112" s="1021"/>
      <c r="C112" s="1021"/>
      <c r="D112" s="1022"/>
      <c r="E112" s="1193">
        <v>0</v>
      </c>
      <c r="F112" s="1193">
        <v>2000</v>
      </c>
      <c r="G112" s="1193">
        <v>1500</v>
      </c>
      <c r="H112" s="1186"/>
      <c r="I112" s="1187" t="s">
        <v>856</v>
      </c>
      <c r="J112" s="1190"/>
      <c r="L112" s="1187"/>
    </row>
    <row r="113" spans="1:12" s="1019" customFormat="1" ht="17.25" customHeight="1">
      <c r="A113" s="1191" t="s">
        <v>863</v>
      </c>
      <c r="B113" s="1021"/>
      <c r="C113" s="1021"/>
      <c r="D113" s="1022"/>
      <c r="E113" s="1193">
        <v>0</v>
      </c>
      <c r="F113" s="1193">
        <v>2000</v>
      </c>
      <c r="G113" s="1193">
        <v>2000</v>
      </c>
      <c r="H113" s="1186"/>
      <c r="I113" s="1187" t="s">
        <v>856</v>
      </c>
      <c r="J113" s="1190"/>
      <c r="L113" s="1187"/>
    </row>
    <row r="114" spans="1:12" s="1019" customFormat="1" ht="17.25" customHeight="1">
      <c r="A114" s="1191" t="s">
        <v>864</v>
      </c>
      <c r="B114" s="1021"/>
      <c r="C114" s="1021"/>
      <c r="D114" s="1022"/>
      <c r="E114" s="1193">
        <v>0</v>
      </c>
      <c r="F114" s="1193">
        <v>2000</v>
      </c>
      <c r="G114" s="1193">
        <v>2000</v>
      </c>
      <c r="H114" s="1186" t="s">
        <v>865</v>
      </c>
      <c r="I114" s="1187" t="s">
        <v>866</v>
      </c>
      <c r="J114" s="1190"/>
      <c r="L114" s="1187"/>
    </row>
    <row r="115" spans="1:12" s="1019" customFormat="1" ht="17.25" customHeight="1">
      <c r="A115" s="1191" t="s">
        <v>867</v>
      </c>
      <c r="B115" s="1021"/>
      <c r="C115" s="1021"/>
      <c r="D115" s="1022"/>
      <c r="E115" s="1193">
        <v>0</v>
      </c>
      <c r="F115" s="1193">
        <v>2000</v>
      </c>
      <c r="G115" s="1193">
        <v>2000</v>
      </c>
      <c r="H115" s="1186"/>
      <c r="I115" s="1187" t="s">
        <v>856</v>
      </c>
      <c r="J115" s="1190"/>
      <c r="L115" s="1187"/>
    </row>
    <row r="116" spans="1:12" s="1194" customFormat="1" ht="17.25" customHeight="1">
      <c r="A116" s="1191" t="s">
        <v>868</v>
      </c>
      <c r="B116" s="1021"/>
      <c r="C116" s="1021"/>
      <c r="D116" s="1022"/>
      <c r="E116" s="1193">
        <v>0</v>
      </c>
      <c r="F116" s="1193">
        <v>2000</v>
      </c>
      <c r="G116" s="1193">
        <v>2000</v>
      </c>
      <c r="H116" s="1186"/>
      <c r="I116" s="1187" t="s">
        <v>856</v>
      </c>
      <c r="J116" s="1190"/>
      <c r="L116" s="1195"/>
    </row>
    <row r="117" spans="1:12" s="1019" customFormat="1" ht="17.25" customHeight="1">
      <c r="A117" s="1191" t="s">
        <v>869</v>
      </c>
      <c r="B117" s="1021"/>
      <c r="C117" s="1021"/>
      <c r="D117" s="1022"/>
      <c r="E117" s="1193">
        <v>0</v>
      </c>
      <c r="F117" s="1193">
        <v>3000</v>
      </c>
      <c r="G117" s="1193">
        <v>2142.785</v>
      </c>
      <c r="H117" s="1186" t="s">
        <v>865</v>
      </c>
      <c r="I117" s="1187" t="s">
        <v>866</v>
      </c>
      <c r="J117" s="1190"/>
      <c r="L117" s="1187"/>
    </row>
    <row r="118" spans="1:12" s="1019" customFormat="1" ht="17.25" customHeight="1">
      <c r="A118" s="1191" t="s">
        <v>870</v>
      </c>
      <c r="B118" s="1021"/>
      <c r="C118" s="1021"/>
      <c r="D118" s="1022"/>
      <c r="E118" s="1193">
        <v>0</v>
      </c>
      <c r="F118" s="1193">
        <v>2000</v>
      </c>
      <c r="G118" s="1193">
        <v>2000</v>
      </c>
      <c r="H118" s="1186"/>
      <c r="I118" s="1187" t="s">
        <v>856</v>
      </c>
      <c r="J118" s="1190"/>
      <c r="L118" s="1187"/>
    </row>
    <row r="119" spans="1:12" s="1194" customFormat="1" ht="17.25" customHeight="1">
      <c r="A119" s="1191" t="s">
        <v>871</v>
      </c>
      <c r="B119" s="1021"/>
      <c r="C119" s="1021"/>
      <c r="D119" s="1022"/>
      <c r="E119" s="1193">
        <v>0</v>
      </c>
      <c r="F119" s="1193">
        <v>2000</v>
      </c>
      <c r="G119" s="1193">
        <v>2000</v>
      </c>
      <c r="H119" s="1186"/>
      <c r="I119" s="1187" t="s">
        <v>856</v>
      </c>
      <c r="J119" s="1190"/>
      <c r="L119" s="1195"/>
    </row>
    <row r="120" spans="1:12" s="1019" customFormat="1" ht="17.25" customHeight="1">
      <c r="A120" s="1191" t="s">
        <v>872</v>
      </c>
      <c r="B120" s="1021"/>
      <c r="C120" s="1021"/>
      <c r="D120" s="1022"/>
      <c r="E120" s="1193">
        <v>0</v>
      </c>
      <c r="F120" s="1193">
        <v>2000</v>
      </c>
      <c r="G120" s="1193">
        <v>2000</v>
      </c>
      <c r="H120" s="1186"/>
      <c r="I120" s="1187" t="s">
        <v>856</v>
      </c>
      <c r="J120" s="1190"/>
      <c r="L120" s="1187"/>
    </row>
    <row r="121" spans="1:12" s="1019" customFormat="1" ht="17.25" customHeight="1">
      <c r="A121" s="1191" t="s">
        <v>873</v>
      </c>
      <c r="B121" s="1021"/>
      <c r="C121" s="1021"/>
      <c r="D121" s="1022"/>
      <c r="E121" s="1193">
        <v>0</v>
      </c>
      <c r="F121" s="1193">
        <v>2000</v>
      </c>
      <c r="G121" s="1193">
        <v>2000</v>
      </c>
      <c r="H121" s="1186"/>
      <c r="I121" s="1187" t="s">
        <v>856</v>
      </c>
      <c r="J121" s="1190"/>
      <c r="L121" s="1187"/>
    </row>
    <row r="122" spans="1:12" s="1019" customFormat="1" ht="17.25" customHeight="1">
      <c r="A122" s="1191" t="s">
        <v>874</v>
      </c>
      <c r="B122" s="1021"/>
      <c r="C122" s="1021"/>
      <c r="D122" s="1022"/>
      <c r="E122" s="1193">
        <v>0</v>
      </c>
      <c r="F122" s="1193">
        <v>2000</v>
      </c>
      <c r="G122" s="1193">
        <v>2000</v>
      </c>
      <c r="H122" s="1186"/>
      <c r="I122" s="1187" t="s">
        <v>856</v>
      </c>
      <c r="J122" s="1190"/>
      <c r="L122" s="1187"/>
    </row>
    <row r="123" spans="1:12" s="1019" customFormat="1" ht="17.25" customHeight="1">
      <c r="A123" s="1191" t="s">
        <v>875</v>
      </c>
      <c r="B123" s="1021"/>
      <c r="C123" s="1021"/>
      <c r="D123" s="1022"/>
      <c r="E123" s="1193">
        <v>0</v>
      </c>
      <c r="F123" s="1193">
        <v>110</v>
      </c>
      <c r="G123" s="1193">
        <v>110</v>
      </c>
      <c r="H123" s="1186"/>
      <c r="I123" s="1187" t="s">
        <v>858</v>
      </c>
      <c r="J123" s="1190"/>
      <c r="L123" s="1187"/>
    </row>
    <row r="124" spans="1:12" s="1019" customFormat="1" ht="17.25" customHeight="1">
      <c r="A124" s="1191" t="s">
        <v>876</v>
      </c>
      <c r="B124" s="1021"/>
      <c r="C124" s="1021"/>
      <c r="D124" s="1022"/>
      <c r="E124" s="1193">
        <v>0</v>
      </c>
      <c r="F124" s="1193">
        <v>2000</v>
      </c>
      <c r="G124" s="1193">
        <v>2000</v>
      </c>
      <c r="H124" s="1186"/>
      <c r="I124" s="1187" t="s">
        <v>856</v>
      </c>
      <c r="J124" s="1190"/>
      <c r="L124" s="1187"/>
    </row>
    <row r="125" spans="1:12" s="1019" customFormat="1" ht="17.25" customHeight="1">
      <c r="A125" s="1191" t="s">
        <v>877</v>
      </c>
      <c r="B125" s="1021"/>
      <c r="C125" s="1021"/>
      <c r="D125" s="1022"/>
      <c r="E125" s="1193">
        <v>0</v>
      </c>
      <c r="F125" s="1193">
        <v>2000</v>
      </c>
      <c r="G125" s="1193">
        <v>2000</v>
      </c>
      <c r="H125" s="1186"/>
      <c r="I125" s="1187" t="s">
        <v>856</v>
      </c>
      <c r="J125" s="1190"/>
      <c r="L125" s="1187"/>
    </row>
    <row r="126" spans="1:12" s="1019" customFormat="1" ht="17.25" customHeight="1">
      <c r="A126" s="1191" t="s">
        <v>878</v>
      </c>
      <c r="B126" s="1021"/>
      <c r="C126" s="1021"/>
      <c r="D126" s="1022"/>
      <c r="E126" s="1193">
        <v>0</v>
      </c>
      <c r="F126" s="1193">
        <v>2000</v>
      </c>
      <c r="G126" s="1193">
        <v>2000</v>
      </c>
      <c r="H126" s="1186"/>
      <c r="I126" s="1187" t="s">
        <v>856</v>
      </c>
      <c r="J126" s="1190"/>
      <c r="L126" s="1187"/>
    </row>
    <row r="127" spans="1:12" s="1019" customFormat="1" ht="17.25" customHeight="1">
      <c r="A127" s="1191" t="s">
        <v>879</v>
      </c>
      <c r="B127" s="1021"/>
      <c r="C127" s="1021"/>
      <c r="D127" s="1022"/>
      <c r="E127" s="1193">
        <v>0</v>
      </c>
      <c r="F127" s="1193">
        <v>2000</v>
      </c>
      <c r="G127" s="1193">
        <v>2000</v>
      </c>
      <c r="H127" s="1186"/>
      <c r="I127" s="1187" t="s">
        <v>856</v>
      </c>
      <c r="J127" s="1190"/>
      <c r="L127" s="1187"/>
    </row>
    <row r="128" spans="1:12" s="1019" customFormat="1" ht="17.25" customHeight="1">
      <c r="A128" s="1191" t="s">
        <v>741</v>
      </c>
      <c r="B128" s="1021"/>
      <c r="C128" s="1021"/>
      <c r="D128" s="1022"/>
      <c r="E128" s="1193">
        <v>0</v>
      </c>
      <c r="F128" s="1193">
        <v>2000</v>
      </c>
      <c r="G128" s="1193">
        <v>2000</v>
      </c>
      <c r="H128" s="1186"/>
      <c r="I128" s="1187" t="s">
        <v>856</v>
      </c>
      <c r="J128" s="1190"/>
      <c r="L128" s="1187"/>
    </row>
    <row r="129" spans="1:12" s="1019" customFormat="1" ht="17.25" customHeight="1">
      <c r="A129" s="1191" t="s">
        <v>880</v>
      </c>
      <c r="B129" s="1021"/>
      <c r="C129" s="1021"/>
      <c r="D129" s="1022"/>
      <c r="E129" s="1193">
        <v>0</v>
      </c>
      <c r="F129" s="1193">
        <v>2000</v>
      </c>
      <c r="G129" s="1193">
        <v>0</v>
      </c>
      <c r="H129" s="1186"/>
      <c r="I129" s="1187" t="s">
        <v>856</v>
      </c>
      <c r="J129" s="1190"/>
      <c r="L129" s="1187"/>
    </row>
    <row r="130" spans="1:12" s="1019" customFormat="1" ht="17.25" customHeight="1">
      <c r="A130" s="1191" t="s">
        <v>744</v>
      </c>
      <c r="B130" s="1021"/>
      <c r="C130" s="1021"/>
      <c r="D130" s="1022"/>
      <c r="E130" s="1193">
        <v>0</v>
      </c>
      <c r="F130" s="1193">
        <v>2000</v>
      </c>
      <c r="G130" s="1193">
        <v>2000</v>
      </c>
      <c r="H130" s="1186"/>
      <c r="I130" s="1187" t="s">
        <v>856</v>
      </c>
      <c r="J130" s="1190"/>
      <c r="L130" s="1187"/>
    </row>
    <row r="131" spans="1:12" s="1019" customFormat="1" ht="17.25" customHeight="1">
      <c r="A131" s="1191" t="s">
        <v>881</v>
      </c>
      <c r="B131" s="1021"/>
      <c r="C131" s="1021"/>
      <c r="D131" s="1022"/>
      <c r="E131" s="1193">
        <v>0</v>
      </c>
      <c r="F131" s="1193">
        <v>250</v>
      </c>
      <c r="G131" s="1193">
        <v>250</v>
      </c>
      <c r="H131" s="1186"/>
      <c r="I131" s="1187" t="s">
        <v>858</v>
      </c>
      <c r="J131" s="1190"/>
      <c r="L131" s="1187"/>
    </row>
    <row r="132" spans="1:12" s="1194" customFormat="1" ht="17.25" customHeight="1">
      <c r="A132" s="1191" t="s">
        <v>747</v>
      </c>
      <c r="B132" s="1021"/>
      <c r="C132" s="1021"/>
      <c r="D132" s="1022"/>
      <c r="E132" s="1193">
        <v>0</v>
      </c>
      <c r="F132" s="1193">
        <v>2000</v>
      </c>
      <c r="G132" s="1193">
        <v>2000</v>
      </c>
      <c r="H132" s="1186"/>
      <c r="I132" s="1187" t="s">
        <v>856</v>
      </c>
      <c r="J132" s="1190"/>
      <c r="L132" s="1195"/>
    </row>
    <row r="133" spans="1:12" s="1019" customFormat="1" ht="17.25" customHeight="1">
      <c r="A133" s="1191" t="s">
        <v>882</v>
      </c>
      <c r="B133" s="1021"/>
      <c r="C133" s="1021"/>
      <c r="D133" s="1022"/>
      <c r="E133" s="1193">
        <v>0</v>
      </c>
      <c r="F133" s="1193">
        <v>250</v>
      </c>
      <c r="G133" s="1193">
        <v>250</v>
      </c>
      <c r="H133" s="1186"/>
      <c r="I133" s="1187" t="s">
        <v>858</v>
      </c>
      <c r="J133" s="1190"/>
      <c r="L133" s="1187"/>
    </row>
    <row r="134" spans="1:12" s="1019" customFormat="1" ht="17.25" customHeight="1">
      <c r="A134" s="1191" t="s">
        <v>883</v>
      </c>
      <c r="B134" s="1021"/>
      <c r="C134" s="1021"/>
      <c r="D134" s="1022"/>
      <c r="E134" s="1193">
        <v>0</v>
      </c>
      <c r="F134" s="1193">
        <v>2000</v>
      </c>
      <c r="G134" s="1193">
        <v>2000</v>
      </c>
      <c r="H134" s="1186"/>
      <c r="I134" s="1187" t="s">
        <v>856</v>
      </c>
      <c r="J134" s="1190"/>
      <c r="L134" s="1187"/>
    </row>
    <row r="135" spans="1:12" s="1019" customFormat="1" ht="17.25" customHeight="1">
      <c r="A135" s="1191" t="s">
        <v>884</v>
      </c>
      <c r="B135" s="1021"/>
      <c r="C135" s="1021"/>
      <c r="D135" s="1022"/>
      <c r="E135" s="1193">
        <v>0</v>
      </c>
      <c r="F135" s="1193">
        <v>2000</v>
      </c>
      <c r="G135" s="1193">
        <v>2000</v>
      </c>
      <c r="H135" s="1186"/>
      <c r="I135" s="1187" t="s">
        <v>856</v>
      </c>
      <c r="J135" s="1190"/>
      <c r="L135" s="1187"/>
    </row>
    <row r="136" spans="1:12" s="1019" customFormat="1" ht="17.25" customHeight="1">
      <c r="A136" s="1191" t="s">
        <v>885</v>
      </c>
      <c r="B136" s="1021"/>
      <c r="C136" s="1021"/>
      <c r="D136" s="1022"/>
      <c r="E136" s="1193">
        <v>0</v>
      </c>
      <c r="F136" s="1193">
        <v>2000</v>
      </c>
      <c r="G136" s="1193">
        <v>2000</v>
      </c>
      <c r="H136" s="1186"/>
      <c r="I136" s="1187" t="s">
        <v>856</v>
      </c>
      <c r="J136" s="1190"/>
      <c r="L136" s="1187"/>
    </row>
    <row r="137" spans="1:12" s="1019" customFormat="1" ht="17.25" customHeight="1">
      <c r="A137" s="1191" t="s">
        <v>886</v>
      </c>
      <c r="B137" s="1021"/>
      <c r="C137" s="1021"/>
      <c r="D137" s="1022"/>
      <c r="E137" s="1193">
        <v>0</v>
      </c>
      <c r="F137" s="1193">
        <v>2000</v>
      </c>
      <c r="G137" s="1193">
        <v>2000</v>
      </c>
      <c r="H137" s="1186"/>
      <c r="I137" s="1187" t="s">
        <v>856</v>
      </c>
      <c r="J137" s="1190"/>
      <c r="L137" s="1187"/>
    </row>
    <row r="138" spans="1:12" s="1019" customFormat="1" ht="17.25" customHeight="1">
      <c r="A138" s="1191" t="s">
        <v>887</v>
      </c>
      <c r="B138" s="1021"/>
      <c r="C138" s="1021"/>
      <c r="D138" s="1022"/>
      <c r="E138" s="1193">
        <v>0</v>
      </c>
      <c r="F138" s="1193">
        <v>2000</v>
      </c>
      <c r="G138" s="1193">
        <v>2000</v>
      </c>
      <c r="H138" s="1186"/>
      <c r="I138" s="1187" t="s">
        <v>856</v>
      </c>
      <c r="J138" s="1190"/>
      <c r="L138" s="1187"/>
    </row>
    <row r="139" spans="1:12" s="1019" customFormat="1" ht="17.25" customHeight="1">
      <c r="A139" s="1191" t="s">
        <v>837</v>
      </c>
      <c r="B139" s="1021"/>
      <c r="C139" s="1021"/>
      <c r="D139" s="1022"/>
      <c r="E139" s="1193">
        <v>0</v>
      </c>
      <c r="F139" s="1193">
        <v>2000</v>
      </c>
      <c r="G139" s="1193">
        <v>2000</v>
      </c>
      <c r="H139" s="1186"/>
      <c r="I139" s="1187" t="s">
        <v>856</v>
      </c>
      <c r="J139" s="1190"/>
      <c r="L139" s="1187"/>
    </row>
    <row r="140" spans="1:12" s="1019" customFormat="1" ht="17.25" customHeight="1">
      <c r="A140" s="1191" t="s">
        <v>754</v>
      </c>
      <c r="B140" s="1021"/>
      <c r="C140" s="1021"/>
      <c r="D140" s="1022"/>
      <c r="E140" s="1193">
        <v>0</v>
      </c>
      <c r="F140" s="1193">
        <v>2000</v>
      </c>
      <c r="G140" s="1193">
        <v>2000</v>
      </c>
      <c r="H140" s="1186"/>
      <c r="I140" s="1187" t="s">
        <v>856</v>
      </c>
      <c r="J140" s="1190"/>
      <c r="L140" s="1187"/>
    </row>
    <row r="141" spans="1:12" s="1019" customFormat="1" ht="17.25" customHeight="1">
      <c r="A141" s="1191" t="s">
        <v>888</v>
      </c>
      <c r="B141" s="1021"/>
      <c r="C141" s="1021"/>
      <c r="D141" s="1022"/>
      <c r="E141" s="1193">
        <v>0</v>
      </c>
      <c r="F141" s="1193">
        <v>2000</v>
      </c>
      <c r="G141" s="1193">
        <v>0</v>
      </c>
      <c r="H141" s="1186"/>
      <c r="I141" s="1187" t="s">
        <v>856</v>
      </c>
      <c r="J141" s="1190"/>
      <c r="L141" s="1187"/>
    </row>
    <row r="142" spans="1:12" s="1019" customFormat="1" ht="17.25" customHeight="1">
      <c r="A142" s="1191" t="s">
        <v>889</v>
      </c>
      <c r="B142" s="1021"/>
      <c r="C142" s="1021"/>
      <c r="D142" s="1022"/>
      <c r="E142" s="1193">
        <v>0</v>
      </c>
      <c r="F142" s="1193">
        <v>100</v>
      </c>
      <c r="G142" s="1193">
        <v>100</v>
      </c>
      <c r="H142" s="1186"/>
      <c r="I142" s="1187" t="s">
        <v>858</v>
      </c>
      <c r="J142" s="1190"/>
      <c r="L142" s="1187"/>
    </row>
    <row r="143" spans="1:12" s="1019" customFormat="1" ht="17.25" customHeight="1">
      <c r="A143" s="1191" t="s">
        <v>890</v>
      </c>
      <c r="B143" s="1021"/>
      <c r="C143" s="1021"/>
      <c r="D143" s="1022"/>
      <c r="E143" s="1193">
        <v>0</v>
      </c>
      <c r="F143" s="1193">
        <v>2000</v>
      </c>
      <c r="G143" s="1193">
        <v>2000</v>
      </c>
      <c r="H143" s="1186"/>
      <c r="I143" s="1187" t="s">
        <v>856</v>
      </c>
      <c r="J143" s="1190"/>
      <c r="L143" s="1187"/>
    </row>
    <row r="144" spans="1:12" s="1019" customFormat="1" ht="17.25" customHeight="1">
      <c r="A144" s="1191" t="s">
        <v>891</v>
      </c>
      <c r="B144" s="1021"/>
      <c r="C144" s="1021"/>
      <c r="D144" s="1022"/>
      <c r="E144" s="1193">
        <v>0</v>
      </c>
      <c r="F144" s="1193">
        <v>2000</v>
      </c>
      <c r="G144" s="1193">
        <v>2000</v>
      </c>
      <c r="H144" s="1186"/>
      <c r="I144" s="1187" t="s">
        <v>856</v>
      </c>
      <c r="J144" s="1190"/>
      <c r="L144" s="1187"/>
    </row>
    <row r="145" spans="1:12" s="1019" customFormat="1" ht="17.25" customHeight="1">
      <c r="A145" s="1191" t="s">
        <v>892</v>
      </c>
      <c r="B145" s="1021"/>
      <c r="C145" s="1021"/>
      <c r="D145" s="1022"/>
      <c r="E145" s="1193">
        <v>0</v>
      </c>
      <c r="F145" s="1193">
        <v>2000</v>
      </c>
      <c r="G145" s="1193">
        <v>2000</v>
      </c>
      <c r="H145" s="1186"/>
      <c r="I145" s="1187" t="s">
        <v>856</v>
      </c>
      <c r="J145" s="1190"/>
      <c r="L145" s="1187"/>
    </row>
    <row r="146" spans="1:12" s="1019" customFormat="1" ht="17.25" customHeight="1">
      <c r="A146" s="1191" t="s">
        <v>893</v>
      </c>
      <c r="B146" s="1021"/>
      <c r="C146" s="1021"/>
      <c r="D146" s="1022"/>
      <c r="E146" s="1193">
        <v>0</v>
      </c>
      <c r="F146" s="1193">
        <v>2000</v>
      </c>
      <c r="G146" s="1193">
        <v>2000</v>
      </c>
      <c r="H146" s="1186"/>
      <c r="I146" s="1187" t="s">
        <v>856</v>
      </c>
      <c r="J146" s="1190"/>
      <c r="L146" s="1187"/>
    </row>
    <row r="147" spans="1:12" s="1194" customFormat="1" ht="17.25" customHeight="1">
      <c r="A147" s="1191" t="s">
        <v>894</v>
      </c>
      <c r="B147" s="1021"/>
      <c r="C147" s="1021"/>
      <c r="D147" s="1022"/>
      <c r="E147" s="1193">
        <v>0</v>
      </c>
      <c r="F147" s="1193">
        <v>2000</v>
      </c>
      <c r="G147" s="1193">
        <v>2000</v>
      </c>
      <c r="H147" s="1186"/>
      <c r="I147" s="1187" t="s">
        <v>856</v>
      </c>
      <c r="J147" s="1190"/>
      <c r="L147" s="1195"/>
    </row>
    <row r="148" spans="1:12" s="1194" customFormat="1" ht="17.25" customHeight="1">
      <c r="A148" s="1191" t="s">
        <v>895</v>
      </c>
      <c r="B148" s="1021"/>
      <c r="C148" s="1021"/>
      <c r="D148" s="1022"/>
      <c r="E148" s="1193">
        <v>0</v>
      </c>
      <c r="F148" s="1193">
        <v>2000</v>
      </c>
      <c r="G148" s="1193">
        <v>2000</v>
      </c>
      <c r="H148" s="1186"/>
      <c r="I148" s="1187" t="s">
        <v>856</v>
      </c>
      <c r="J148" s="1190"/>
      <c r="L148" s="1195"/>
    </row>
    <row r="149" spans="1:12" s="1019" customFormat="1" ht="17.25" customHeight="1">
      <c r="A149" s="1191" t="s">
        <v>1382</v>
      </c>
      <c r="B149" s="1021"/>
      <c r="C149" s="1021"/>
      <c r="D149" s="1022"/>
      <c r="E149" s="1193">
        <v>0</v>
      </c>
      <c r="F149" s="1193">
        <v>0</v>
      </c>
      <c r="G149" s="1193">
        <v>100.2474</v>
      </c>
      <c r="H149" s="1186"/>
      <c r="I149" s="1187" t="s">
        <v>866</v>
      </c>
      <c r="J149" s="1190"/>
      <c r="L149" s="1187"/>
    </row>
    <row r="150" spans="1:12" s="1019" customFormat="1" ht="17.25" customHeight="1">
      <c r="A150" s="1191" t="s">
        <v>896</v>
      </c>
      <c r="B150" s="1021"/>
      <c r="C150" s="1021"/>
      <c r="D150" s="1022"/>
      <c r="E150" s="1193">
        <v>0</v>
      </c>
      <c r="F150" s="1193">
        <v>70</v>
      </c>
      <c r="G150" s="1193">
        <v>70</v>
      </c>
      <c r="H150" s="1186"/>
      <c r="I150" s="1187" t="s">
        <v>858</v>
      </c>
      <c r="J150" s="1190"/>
      <c r="L150" s="1187"/>
    </row>
    <row r="151" spans="1:12" s="1019" customFormat="1" ht="17.25" customHeight="1">
      <c r="A151" s="1191" t="s">
        <v>897</v>
      </c>
      <c r="B151" s="1021"/>
      <c r="C151" s="1021"/>
      <c r="D151" s="1022"/>
      <c r="E151" s="1193">
        <v>0</v>
      </c>
      <c r="F151" s="1193">
        <v>500</v>
      </c>
      <c r="G151" s="1193">
        <v>500</v>
      </c>
      <c r="H151" s="1186" t="s">
        <v>865</v>
      </c>
      <c r="I151" s="1187" t="s">
        <v>866</v>
      </c>
      <c r="J151" s="1190"/>
      <c r="L151" s="1187"/>
    </row>
    <row r="152" spans="1:12" s="1019" customFormat="1" ht="17.25" customHeight="1">
      <c r="A152" s="1191" t="s">
        <v>1427</v>
      </c>
      <c r="B152" s="1021"/>
      <c r="C152" s="1021"/>
      <c r="D152" s="1022"/>
      <c r="E152" s="1193">
        <v>0</v>
      </c>
      <c r="F152" s="1193">
        <v>2000</v>
      </c>
      <c r="G152" s="1193">
        <v>2000</v>
      </c>
      <c r="H152" s="1186" t="s">
        <v>865</v>
      </c>
      <c r="I152" s="1187" t="s">
        <v>866</v>
      </c>
      <c r="J152" s="1190"/>
      <c r="L152" s="1187"/>
    </row>
    <row r="153" spans="1:12" s="1019" customFormat="1" ht="17.25" customHeight="1">
      <c r="A153" s="1191" t="s">
        <v>1488</v>
      </c>
      <c r="B153" s="1021"/>
      <c r="C153" s="1021"/>
      <c r="D153" s="1022"/>
      <c r="E153" s="1193">
        <v>0</v>
      </c>
      <c r="F153" s="1193">
        <v>2000</v>
      </c>
      <c r="G153" s="1193">
        <v>2000</v>
      </c>
      <c r="H153" s="1186"/>
      <c r="I153" s="1187" t="s">
        <v>856</v>
      </c>
      <c r="J153" s="1190"/>
      <c r="L153" s="1187"/>
    </row>
    <row r="154" spans="1:12" s="1019" customFormat="1" ht="17.25" customHeight="1">
      <c r="A154" s="1191" t="s">
        <v>898</v>
      </c>
      <c r="B154" s="1021"/>
      <c r="C154" s="1021"/>
      <c r="D154" s="1022"/>
      <c r="E154" s="1193">
        <v>0</v>
      </c>
      <c r="F154" s="1193">
        <v>2000</v>
      </c>
      <c r="G154" s="1193">
        <v>2000</v>
      </c>
      <c r="H154" s="1186"/>
      <c r="I154" s="1187" t="s">
        <v>856</v>
      </c>
      <c r="J154" s="1190"/>
      <c r="L154" s="1187"/>
    </row>
    <row r="155" spans="1:12" s="1019" customFormat="1" ht="17.25" customHeight="1">
      <c r="A155" s="1191" t="s">
        <v>899</v>
      </c>
      <c r="B155" s="1021"/>
      <c r="C155" s="1021"/>
      <c r="D155" s="1022"/>
      <c r="E155" s="1193">
        <v>0</v>
      </c>
      <c r="F155" s="1193">
        <v>2000</v>
      </c>
      <c r="G155" s="1193">
        <v>2000</v>
      </c>
      <c r="H155" s="1186"/>
      <c r="I155" s="1187" t="s">
        <v>856</v>
      </c>
      <c r="J155" s="1190"/>
      <c r="L155" s="1187"/>
    </row>
    <row r="156" spans="1:12" s="1019" customFormat="1" ht="17.25" customHeight="1">
      <c r="A156" s="1191" t="s">
        <v>900</v>
      </c>
      <c r="B156" s="1021"/>
      <c r="C156" s="1021"/>
      <c r="D156" s="1022"/>
      <c r="E156" s="1193">
        <v>0</v>
      </c>
      <c r="F156" s="1193">
        <v>2000</v>
      </c>
      <c r="G156" s="1193">
        <v>2000</v>
      </c>
      <c r="H156" s="1186"/>
      <c r="I156" s="1187" t="s">
        <v>856</v>
      </c>
      <c r="J156" s="1190"/>
      <c r="L156" s="1187"/>
    </row>
    <row r="157" spans="1:12" s="1019" customFormat="1" ht="17.25" customHeight="1">
      <c r="A157" s="1191" t="s">
        <v>901</v>
      </c>
      <c r="B157" s="1021"/>
      <c r="C157" s="1021"/>
      <c r="D157" s="1022"/>
      <c r="E157" s="1193">
        <v>0</v>
      </c>
      <c r="F157" s="1193">
        <v>2000</v>
      </c>
      <c r="G157" s="1193">
        <v>2000</v>
      </c>
      <c r="H157" s="1186"/>
      <c r="I157" s="1187" t="s">
        <v>856</v>
      </c>
      <c r="J157" s="1190"/>
      <c r="L157" s="1187"/>
    </row>
    <row r="158" spans="1:12" s="1019" customFormat="1" ht="17.25" customHeight="1">
      <c r="A158" s="1191" t="s">
        <v>1608</v>
      </c>
      <c r="B158" s="1021"/>
      <c r="C158" s="1021"/>
      <c r="D158" s="1022"/>
      <c r="E158" s="1193">
        <v>0</v>
      </c>
      <c r="F158" s="1193">
        <v>120</v>
      </c>
      <c r="G158" s="1193">
        <v>120</v>
      </c>
      <c r="H158" s="1186"/>
      <c r="I158" s="1187" t="s">
        <v>858</v>
      </c>
      <c r="J158" s="1190"/>
      <c r="L158" s="1187"/>
    </row>
    <row r="159" spans="1:12" s="1019" customFormat="1" ht="17.25" customHeight="1">
      <c r="A159" s="1191" t="s">
        <v>1683</v>
      </c>
      <c r="B159" s="1021"/>
      <c r="C159" s="1021"/>
      <c r="D159" s="1022"/>
      <c r="E159" s="1193">
        <v>0</v>
      </c>
      <c r="F159" s="1193">
        <v>210</v>
      </c>
      <c r="G159" s="1193">
        <v>210</v>
      </c>
      <c r="H159" s="1186"/>
      <c r="I159" s="1187" t="s">
        <v>858</v>
      </c>
      <c r="J159" s="1190"/>
      <c r="L159" s="1187"/>
    </row>
    <row r="160" spans="1:12" s="1019" customFormat="1" ht="17.25" customHeight="1">
      <c r="A160" s="1191" t="s">
        <v>902</v>
      </c>
      <c r="B160" s="1021"/>
      <c r="C160" s="1021"/>
      <c r="D160" s="1022"/>
      <c r="E160" s="1193">
        <v>0</v>
      </c>
      <c r="F160" s="1193">
        <v>2000</v>
      </c>
      <c r="G160" s="1193">
        <v>2000</v>
      </c>
      <c r="H160" s="1186"/>
      <c r="I160" s="1187" t="s">
        <v>856</v>
      </c>
      <c r="J160" s="1190"/>
      <c r="L160" s="1187"/>
    </row>
    <row r="161" spans="1:12" s="1019" customFormat="1" ht="17.25" customHeight="1">
      <c r="A161" s="1191" t="s">
        <v>903</v>
      </c>
      <c r="B161" s="1021"/>
      <c r="C161" s="1021"/>
      <c r="D161" s="1022"/>
      <c r="E161" s="1193">
        <v>0</v>
      </c>
      <c r="F161" s="1193">
        <v>2000</v>
      </c>
      <c r="G161" s="1193">
        <v>2000</v>
      </c>
      <c r="H161" s="1186"/>
      <c r="I161" s="1187" t="s">
        <v>856</v>
      </c>
      <c r="J161" s="1190"/>
      <c r="L161" s="1187"/>
    </row>
    <row r="162" spans="1:12" s="1019" customFormat="1" ht="17.25" customHeight="1">
      <c r="A162" s="1191" t="s">
        <v>1755</v>
      </c>
      <c r="B162" s="1021"/>
      <c r="C162" s="1021"/>
      <c r="D162" s="1022"/>
      <c r="E162" s="1193">
        <v>0</v>
      </c>
      <c r="F162" s="1193">
        <v>200</v>
      </c>
      <c r="G162" s="1193">
        <v>200</v>
      </c>
      <c r="H162" s="1186"/>
      <c r="I162" s="1187" t="s">
        <v>858</v>
      </c>
      <c r="J162" s="1190"/>
      <c r="L162" s="1187"/>
    </row>
    <row r="163" spans="1:12" s="1019" customFormat="1" ht="17.25" customHeight="1">
      <c r="A163" s="1191" t="s">
        <v>904</v>
      </c>
      <c r="B163" s="1021"/>
      <c r="C163" s="1021"/>
      <c r="D163" s="1022"/>
      <c r="E163" s="1193">
        <v>0</v>
      </c>
      <c r="F163" s="1193">
        <v>2000</v>
      </c>
      <c r="G163" s="1193">
        <v>0</v>
      </c>
      <c r="H163" s="1186"/>
      <c r="I163" s="1187" t="s">
        <v>856</v>
      </c>
      <c r="J163" s="1190"/>
      <c r="L163" s="1187"/>
    </row>
    <row r="164" spans="1:12" s="1019" customFormat="1" ht="17.25" customHeight="1">
      <c r="A164" s="1191" t="s">
        <v>905</v>
      </c>
      <c r="B164" s="1021"/>
      <c r="C164" s="1021"/>
      <c r="D164" s="1022"/>
      <c r="E164" s="1193">
        <v>0</v>
      </c>
      <c r="F164" s="1193">
        <v>150</v>
      </c>
      <c r="G164" s="1193">
        <v>150</v>
      </c>
      <c r="H164" s="1186"/>
      <c r="I164" s="1187" t="s">
        <v>858</v>
      </c>
      <c r="J164" s="1190"/>
      <c r="L164" s="1187"/>
    </row>
    <row r="165" spans="1:12" s="1019" customFormat="1" ht="17.25" customHeight="1">
      <c r="A165" s="1191" t="s">
        <v>906</v>
      </c>
      <c r="B165" s="1021"/>
      <c r="C165" s="1021"/>
      <c r="D165" s="1022"/>
      <c r="E165" s="1193">
        <v>0</v>
      </c>
      <c r="F165" s="1193">
        <v>161</v>
      </c>
      <c r="G165" s="1193">
        <v>161</v>
      </c>
      <c r="H165" s="1186"/>
      <c r="I165" s="1187" t="s">
        <v>858</v>
      </c>
      <c r="J165" s="1190"/>
      <c r="L165" s="1187"/>
    </row>
    <row r="166" spans="1:12" s="1019" customFormat="1" ht="17.25" customHeight="1">
      <c r="A166" s="1191" t="s">
        <v>907</v>
      </c>
      <c r="B166" s="1021"/>
      <c r="C166" s="1021"/>
      <c r="D166" s="1022"/>
      <c r="E166" s="1193">
        <v>0</v>
      </c>
      <c r="F166" s="1193">
        <v>539</v>
      </c>
      <c r="G166" s="1193">
        <v>539</v>
      </c>
      <c r="H166" s="1186"/>
      <c r="I166" s="1187" t="s">
        <v>858</v>
      </c>
      <c r="J166" s="1190"/>
      <c r="L166" s="1187"/>
    </row>
    <row r="167" spans="1:12" s="1019" customFormat="1" ht="17.25" customHeight="1">
      <c r="A167" s="1191" t="s">
        <v>908</v>
      </c>
      <c r="B167" s="1021"/>
      <c r="C167" s="1021"/>
      <c r="D167" s="1022"/>
      <c r="E167" s="1193">
        <v>0</v>
      </c>
      <c r="F167" s="1193">
        <v>2000</v>
      </c>
      <c r="G167" s="1193">
        <v>2000</v>
      </c>
      <c r="H167" s="1186"/>
      <c r="I167" s="1187" t="s">
        <v>856</v>
      </c>
      <c r="J167" s="1190"/>
      <c r="L167" s="1187"/>
    </row>
    <row r="168" spans="1:12" s="1019" customFormat="1" ht="17.25" customHeight="1">
      <c r="A168" s="1191" t="s">
        <v>705</v>
      </c>
      <c r="B168" s="1021"/>
      <c r="C168" s="1021"/>
      <c r="D168" s="1022"/>
      <c r="E168" s="1193">
        <v>0</v>
      </c>
      <c r="F168" s="1193">
        <v>2000</v>
      </c>
      <c r="G168" s="1193">
        <v>2000</v>
      </c>
      <c r="H168" s="1186"/>
      <c r="I168" s="1187" t="s">
        <v>856</v>
      </c>
      <c r="J168" s="1190"/>
      <c r="L168" s="1187"/>
    </row>
    <row r="169" spans="1:12" s="1019" customFormat="1" ht="17.25" customHeight="1">
      <c r="A169" s="1191" t="s">
        <v>707</v>
      </c>
      <c r="B169" s="1021"/>
      <c r="C169" s="1021"/>
      <c r="D169" s="1022"/>
      <c r="E169" s="1193">
        <v>0</v>
      </c>
      <c r="F169" s="1193">
        <v>2000</v>
      </c>
      <c r="G169" s="1193">
        <v>2000</v>
      </c>
      <c r="H169" s="1186"/>
      <c r="I169" s="1187" t="s">
        <v>856</v>
      </c>
      <c r="J169" s="1190"/>
      <c r="L169" s="1187"/>
    </row>
    <row r="170" spans="1:12" s="1019" customFormat="1" ht="17.25" customHeight="1">
      <c r="A170" s="1191" t="s">
        <v>778</v>
      </c>
      <c r="B170" s="1021"/>
      <c r="C170" s="1021"/>
      <c r="D170" s="1022"/>
      <c r="E170" s="1193">
        <v>0</v>
      </c>
      <c r="F170" s="1193">
        <v>2000</v>
      </c>
      <c r="G170" s="1193">
        <v>2000</v>
      </c>
      <c r="H170" s="1186"/>
      <c r="I170" s="1187" t="s">
        <v>856</v>
      </c>
      <c r="J170" s="1190"/>
      <c r="L170" s="1187"/>
    </row>
    <row r="171" spans="1:12" s="1019" customFormat="1" ht="17.25" customHeight="1">
      <c r="A171" s="1191"/>
      <c r="B171" s="1021"/>
      <c r="C171" s="1021"/>
      <c r="D171" s="1022"/>
      <c r="E171" s="1193"/>
      <c r="F171" s="1193"/>
      <c r="G171" s="1193"/>
      <c r="H171" s="1186"/>
      <c r="I171" s="1187"/>
      <c r="J171" s="1190"/>
      <c r="L171" s="1187"/>
    </row>
    <row r="172" spans="1:12" s="1019" customFormat="1" ht="17.25" customHeight="1">
      <c r="A172" s="1191"/>
      <c r="B172" s="1021"/>
      <c r="C172" s="1021"/>
      <c r="D172" s="1022"/>
      <c r="E172" s="1193"/>
      <c r="F172" s="1193"/>
      <c r="G172" s="1193"/>
      <c r="H172" s="1186"/>
      <c r="I172" s="1187"/>
      <c r="J172" s="1190"/>
      <c r="L172" s="1187"/>
    </row>
    <row r="173" spans="1:10" s="1019" customFormat="1" ht="28.5" customHeight="1" thickBot="1">
      <c r="A173" s="1196" t="s">
        <v>909</v>
      </c>
      <c r="B173" s="1029"/>
      <c r="C173" s="1029"/>
      <c r="D173" s="1030"/>
      <c r="E173" s="1197">
        <f>SUM(E7:E172)</f>
        <v>205000</v>
      </c>
      <c r="F173" s="1198">
        <f>SUM(F7:F172)</f>
        <v>161050</v>
      </c>
      <c r="G173" s="1198">
        <f>SUM(G7:G172)</f>
        <v>148963.0323</v>
      </c>
      <c r="H173" s="1199"/>
      <c r="I173" s="1200"/>
      <c r="J173" s="1012"/>
    </row>
    <row r="174" spans="1:10" ht="12.75">
      <c r="A174" s="1154"/>
      <c r="B174" s="17"/>
      <c r="C174" s="17"/>
      <c r="D174" s="17"/>
      <c r="E174" s="17"/>
      <c r="F174" s="17"/>
      <c r="G174" s="17"/>
      <c r="H174" s="1154"/>
      <c r="I174" s="1154"/>
      <c r="J174" s="17"/>
    </row>
    <row r="175" spans="1:10" ht="12.75">
      <c r="A175" s="1154"/>
      <c r="B175" s="17"/>
      <c r="C175" s="17"/>
      <c r="D175" s="17"/>
      <c r="E175" s="17"/>
      <c r="F175" s="17"/>
      <c r="G175" s="17"/>
      <c r="H175" s="1154"/>
      <c r="I175" s="1154"/>
      <c r="J175" s="17"/>
    </row>
    <row r="176" spans="2:10" ht="12.75">
      <c r="B176" s="6"/>
      <c r="C176" s="6"/>
      <c r="D176" s="6"/>
      <c r="E176" s="6"/>
      <c r="F176" s="6"/>
      <c r="G176" s="6"/>
      <c r="H176" s="1173"/>
      <c r="I176" s="1173"/>
      <c r="J176" s="6"/>
    </row>
    <row r="177" spans="1:10" s="1019" customFormat="1" ht="15">
      <c r="A177" s="1201" t="s">
        <v>910</v>
      </c>
      <c r="B177" s="1021"/>
      <c r="C177" s="1021"/>
      <c r="D177" s="1021"/>
      <c r="E177" s="1021"/>
      <c r="F177" s="1021"/>
      <c r="G177" s="1019" t="s">
        <v>911</v>
      </c>
      <c r="H177" s="1187"/>
      <c r="I177" s="1187"/>
      <c r="J177" s="1202" t="s">
        <v>912</v>
      </c>
    </row>
    <row r="178" spans="2:10" ht="12.75">
      <c r="B178" s="6"/>
      <c r="C178" s="6"/>
      <c r="D178" s="6"/>
      <c r="E178" s="6"/>
      <c r="F178" s="6"/>
      <c r="G178" s="6"/>
      <c r="H178" s="1173"/>
      <c r="I178" s="1173"/>
      <c r="J178" s="6"/>
    </row>
    <row r="179" spans="1:10" ht="12.75">
      <c r="A179" s="1203"/>
      <c r="B179" s="17"/>
      <c r="C179" s="17"/>
      <c r="D179" s="17"/>
      <c r="E179" s="956"/>
      <c r="F179" s="1204"/>
      <c r="G179" s="1204"/>
      <c r="H179" s="1154"/>
      <c r="I179" s="1154"/>
      <c r="J179" s="70"/>
    </row>
    <row r="180" spans="1:10" ht="12.75">
      <c r="A180" s="1203"/>
      <c r="B180" s="17"/>
      <c r="C180" s="17"/>
      <c r="D180" s="17"/>
      <c r="E180" s="956"/>
      <c r="F180" s="1204"/>
      <c r="G180" s="1204"/>
      <c r="H180" s="1154"/>
      <c r="I180" s="1154"/>
      <c r="J180" s="70"/>
    </row>
    <row r="181" spans="1:10" ht="12.75">
      <c r="A181" s="1205"/>
      <c r="B181" s="17"/>
      <c r="C181" s="17"/>
      <c r="D181" s="17"/>
      <c r="E181" s="956"/>
      <c r="F181" s="1204"/>
      <c r="G181" s="1204"/>
      <c r="H181" s="1154"/>
      <c r="I181" s="1154"/>
      <c r="J181" s="70"/>
    </row>
    <row r="182" spans="1:9" ht="12.75">
      <c r="A182" s="1206"/>
      <c r="B182" s="973"/>
      <c r="C182" s="973"/>
      <c r="D182" s="973"/>
      <c r="E182" s="987"/>
      <c r="F182" s="987"/>
      <c r="G182" s="987"/>
      <c r="H182" s="1206"/>
      <c r="I182" s="1206"/>
    </row>
    <row r="183" spans="1:9" ht="12.75">
      <c r="A183" s="1206"/>
      <c r="B183" s="973"/>
      <c r="C183" s="973"/>
      <c r="D183" s="973"/>
      <c r="E183" s="973"/>
      <c r="F183" s="973"/>
      <c r="G183" s="973"/>
      <c r="H183" s="1206"/>
      <c r="I183" s="1206"/>
    </row>
  </sheetData>
  <mergeCells count="4">
    <mergeCell ref="A2:J2"/>
    <mergeCell ref="A3:J3"/>
    <mergeCell ref="A5:D6"/>
    <mergeCell ref="I5:J6"/>
  </mergeCells>
  <printOptions/>
  <pageMargins left="0.7874015748031497" right="0.7874015748031497" top="1.1811023622047245" bottom="0.7874015748031497" header="1.1023622047244095" footer="0.31496062992125984"/>
  <pageSetup fitToHeight="5" fitToWidth="1" horizontalDpi="600" verticalDpi="600" orientation="landscape" paperSize="9" scale="59" r:id="rId1"/>
  <headerFooter alignWithMargins="0">
    <oddHeader>&amp;L&amp;"Arial CE,Tučné"&amp;16Kapitola: 314 - Ministerstvo vnitra
&amp;R&amp;"Arial CE,Tučné"&amp;16Tabulka č. 6f&amp;"Arial CE,Obyčejné"&amp;10
&amp;14List: &amp;P/&amp;N</oddHeader>
    <oddFooter xml:space="preserve">&amp;C&amp;16
&amp;14&amp;P+106&amp;16
&amp;12
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3">
      <selection activeCell="J30" sqref="J30"/>
    </sheetView>
  </sheetViews>
  <sheetFormatPr defaultColWidth="9.00390625" defaultRowHeight="12.75"/>
  <cols>
    <col min="5" max="5" width="14.25390625" style="0" customWidth="1"/>
    <col min="6" max="6" width="12.25390625" style="0" customWidth="1"/>
    <col min="7" max="7" width="12.875" style="0" customWidth="1"/>
    <col min="8" max="8" width="15.625" style="0" customWidth="1"/>
    <col min="9" max="9" width="17.125" style="0" customWidth="1"/>
    <col min="10" max="10" width="30.00390625" style="0" customWidth="1"/>
  </cols>
  <sheetData>
    <row r="1" ht="16.5" customHeight="1"/>
    <row r="2" spans="1:10" s="24" customFormat="1" ht="15.75" customHeight="1">
      <c r="A2" s="33" t="s">
        <v>144</v>
      </c>
      <c r="J2" s="71" t="s">
        <v>167</v>
      </c>
    </row>
    <row r="3" spans="2:10" ht="20.25" customHeight="1">
      <c r="B3" s="34"/>
      <c r="C3" s="34"/>
      <c r="D3" s="34"/>
      <c r="E3" s="34"/>
      <c r="F3" s="34"/>
      <c r="G3" s="34"/>
      <c r="H3" s="34"/>
      <c r="I3" s="34"/>
      <c r="J3" s="22"/>
    </row>
    <row r="4" spans="1:10" ht="18" customHeight="1">
      <c r="A4" s="9" t="s">
        <v>168</v>
      </c>
      <c r="B4" s="10"/>
      <c r="C4" s="10"/>
      <c r="D4" s="10"/>
      <c r="E4" s="10"/>
      <c r="F4" s="10"/>
      <c r="G4" s="10"/>
      <c r="H4" s="10"/>
      <c r="I4" s="23"/>
      <c r="J4" s="23"/>
    </row>
    <row r="5" spans="1:10" ht="18" customHeight="1">
      <c r="A5" s="24"/>
      <c r="B5" s="6"/>
      <c r="C5" s="6"/>
      <c r="D5" s="6"/>
      <c r="E5" s="6"/>
      <c r="F5" s="10"/>
      <c r="G5" s="7" t="s">
        <v>135</v>
      </c>
      <c r="H5" s="6"/>
      <c r="I5" s="23"/>
      <c r="J5" s="23"/>
    </row>
    <row r="6" spans="1:10" ht="18" customHeight="1" thickBot="1">
      <c r="A6" s="24"/>
      <c r="B6" s="6"/>
      <c r="C6" s="6"/>
      <c r="D6" s="6"/>
      <c r="E6" s="6"/>
      <c r="F6" s="10"/>
      <c r="G6" s="7"/>
      <c r="H6" s="6"/>
      <c r="I6" s="23"/>
      <c r="J6" s="23"/>
    </row>
    <row r="7" spans="1:10" ht="18" customHeight="1">
      <c r="A7" s="25" t="s">
        <v>139</v>
      </c>
      <c r="B7" s="26"/>
      <c r="C7" s="26"/>
      <c r="D7" s="12"/>
      <c r="E7" s="27" t="s">
        <v>74</v>
      </c>
      <c r="F7" s="28"/>
      <c r="G7" s="29" t="s">
        <v>132</v>
      </c>
      <c r="H7" s="29" t="s">
        <v>140</v>
      </c>
      <c r="I7" s="30"/>
      <c r="J7" s="31"/>
    </row>
    <row r="8" spans="1:10" ht="18" customHeight="1" thickBot="1">
      <c r="A8" s="20"/>
      <c r="B8" s="21"/>
      <c r="C8" s="21"/>
      <c r="D8" s="32"/>
      <c r="E8" s="14" t="s">
        <v>136</v>
      </c>
      <c r="F8" s="14" t="s">
        <v>137</v>
      </c>
      <c r="G8" s="14" t="s">
        <v>75</v>
      </c>
      <c r="H8" s="14" t="s">
        <v>141</v>
      </c>
      <c r="I8" s="15" t="s">
        <v>142</v>
      </c>
      <c r="J8" s="16"/>
    </row>
    <row r="9" spans="1:10" ht="12.75">
      <c r="A9" s="1339" t="s">
        <v>145</v>
      </c>
      <c r="B9" s="1348"/>
      <c r="C9" s="1348"/>
      <c r="D9" s="1348"/>
      <c r="E9" s="1348"/>
      <c r="F9" s="1348"/>
      <c r="G9" s="1348"/>
      <c r="H9" s="1348"/>
      <c r="I9" s="1348"/>
      <c r="J9" s="1349"/>
    </row>
    <row r="10" spans="1:10" ht="12.75">
      <c r="A10" s="1350"/>
      <c r="B10" s="1351"/>
      <c r="C10" s="1351"/>
      <c r="D10" s="1351"/>
      <c r="E10" s="1351"/>
      <c r="F10" s="1351"/>
      <c r="G10" s="1351"/>
      <c r="H10" s="1351"/>
      <c r="I10" s="1351"/>
      <c r="J10" s="1352"/>
    </row>
    <row r="11" spans="1:10" ht="12.75">
      <c r="A11" s="1350"/>
      <c r="B11" s="1351"/>
      <c r="C11" s="1351"/>
      <c r="D11" s="1351"/>
      <c r="E11" s="1351"/>
      <c r="F11" s="1351"/>
      <c r="G11" s="1351"/>
      <c r="H11" s="1351"/>
      <c r="I11" s="1351"/>
      <c r="J11" s="1352"/>
    </row>
    <row r="12" spans="1:10" ht="12.75">
      <c r="A12" s="1350"/>
      <c r="B12" s="1351"/>
      <c r="C12" s="1351"/>
      <c r="D12" s="1351"/>
      <c r="E12" s="1351"/>
      <c r="F12" s="1351"/>
      <c r="G12" s="1351"/>
      <c r="H12" s="1351"/>
      <c r="I12" s="1351"/>
      <c r="J12" s="1352"/>
    </row>
    <row r="13" spans="1:10" ht="12.75">
      <c r="A13" s="1350"/>
      <c r="B13" s="1351"/>
      <c r="C13" s="1351"/>
      <c r="D13" s="1351"/>
      <c r="E13" s="1351"/>
      <c r="F13" s="1351"/>
      <c r="G13" s="1351"/>
      <c r="H13" s="1351"/>
      <c r="I13" s="1351"/>
      <c r="J13" s="1352"/>
    </row>
    <row r="14" spans="1:10" ht="12.75">
      <c r="A14" s="1350"/>
      <c r="B14" s="1351"/>
      <c r="C14" s="1351"/>
      <c r="D14" s="1351"/>
      <c r="E14" s="1351"/>
      <c r="F14" s="1351"/>
      <c r="G14" s="1351"/>
      <c r="H14" s="1351"/>
      <c r="I14" s="1351"/>
      <c r="J14" s="1352"/>
    </row>
    <row r="15" spans="1:10" ht="12.75">
      <c r="A15" s="1350"/>
      <c r="B15" s="1351"/>
      <c r="C15" s="1351"/>
      <c r="D15" s="1351"/>
      <c r="E15" s="1351"/>
      <c r="F15" s="1351"/>
      <c r="G15" s="1351"/>
      <c r="H15" s="1351"/>
      <c r="I15" s="1351"/>
      <c r="J15" s="1352"/>
    </row>
    <row r="16" spans="1:10" ht="12.75">
      <c r="A16" s="1350"/>
      <c r="B16" s="1351"/>
      <c r="C16" s="1351"/>
      <c r="D16" s="1351"/>
      <c r="E16" s="1351"/>
      <c r="F16" s="1351"/>
      <c r="G16" s="1351"/>
      <c r="H16" s="1351"/>
      <c r="I16" s="1351"/>
      <c r="J16" s="1352"/>
    </row>
    <row r="17" spans="1:10" ht="12.75">
      <c r="A17" s="1350"/>
      <c r="B17" s="1351"/>
      <c r="C17" s="1351"/>
      <c r="D17" s="1351"/>
      <c r="E17" s="1351"/>
      <c r="F17" s="1351"/>
      <c r="G17" s="1351"/>
      <c r="H17" s="1351"/>
      <c r="I17" s="1351"/>
      <c r="J17" s="1352"/>
    </row>
    <row r="18" spans="1:10" ht="12.75">
      <c r="A18" s="1350"/>
      <c r="B18" s="1351"/>
      <c r="C18" s="1351"/>
      <c r="D18" s="1351"/>
      <c r="E18" s="1351"/>
      <c r="F18" s="1351"/>
      <c r="G18" s="1351"/>
      <c r="H18" s="1351"/>
      <c r="I18" s="1351"/>
      <c r="J18" s="1352"/>
    </row>
    <row r="19" spans="1:10" ht="12.75">
      <c r="A19" s="1350"/>
      <c r="B19" s="1351"/>
      <c r="C19" s="1351"/>
      <c r="D19" s="1351"/>
      <c r="E19" s="1351"/>
      <c r="F19" s="1351"/>
      <c r="G19" s="1351"/>
      <c r="H19" s="1351"/>
      <c r="I19" s="1351"/>
      <c r="J19" s="1352"/>
    </row>
    <row r="20" spans="1:10" ht="12.75">
      <c r="A20" s="1350"/>
      <c r="B20" s="1351"/>
      <c r="C20" s="1351"/>
      <c r="D20" s="1351"/>
      <c r="E20" s="1351"/>
      <c r="F20" s="1351"/>
      <c r="G20" s="1351"/>
      <c r="H20" s="1351"/>
      <c r="I20" s="1351"/>
      <c r="J20" s="1352"/>
    </row>
    <row r="21" spans="1:10" ht="12.75">
      <c r="A21" s="1350"/>
      <c r="B21" s="1351"/>
      <c r="C21" s="1351"/>
      <c r="D21" s="1351"/>
      <c r="E21" s="1351"/>
      <c r="F21" s="1351"/>
      <c r="G21" s="1351"/>
      <c r="H21" s="1351"/>
      <c r="I21" s="1351"/>
      <c r="J21" s="1352"/>
    </row>
    <row r="22" spans="1:10" ht="12.75">
      <c r="A22" s="1350"/>
      <c r="B22" s="1351"/>
      <c r="C22" s="1351"/>
      <c r="D22" s="1351"/>
      <c r="E22" s="1351"/>
      <c r="F22" s="1351"/>
      <c r="G22" s="1351"/>
      <c r="H22" s="1351"/>
      <c r="I22" s="1351"/>
      <c r="J22" s="1352"/>
    </row>
    <row r="23" spans="1:10" ht="12.75">
      <c r="A23" s="1350"/>
      <c r="B23" s="1351"/>
      <c r="C23" s="1351"/>
      <c r="D23" s="1351"/>
      <c r="E23" s="1351"/>
      <c r="F23" s="1351"/>
      <c r="G23" s="1351"/>
      <c r="H23" s="1351"/>
      <c r="I23" s="1351"/>
      <c r="J23" s="1352"/>
    </row>
    <row r="24" spans="1:10" ht="12.75">
      <c r="A24" s="1350"/>
      <c r="B24" s="1351"/>
      <c r="C24" s="1351"/>
      <c r="D24" s="1351"/>
      <c r="E24" s="1351"/>
      <c r="F24" s="1351"/>
      <c r="G24" s="1351"/>
      <c r="H24" s="1351"/>
      <c r="I24" s="1351"/>
      <c r="J24" s="1352"/>
    </row>
    <row r="25" spans="1:10" ht="12.75">
      <c r="A25" s="1350"/>
      <c r="B25" s="1351"/>
      <c r="C25" s="1351"/>
      <c r="D25" s="1351"/>
      <c r="E25" s="1351"/>
      <c r="F25" s="1351"/>
      <c r="G25" s="1351"/>
      <c r="H25" s="1351"/>
      <c r="I25" s="1351"/>
      <c r="J25" s="1352"/>
    </row>
    <row r="26" spans="1:10" ht="12.75">
      <c r="A26" s="1350"/>
      <c r="B26" s="1351"/>
      <c r="C26" s="1351"/>
      <c r="D26" s="1351"/>
      <c r="E26" s="1351"/>
      <c r="F26" s="1351"/>
      <c r="G26" s="1351"/>
      <c r="H26" s="1351"/>
      <c r="I26" s="1351"/>
      <c r="J26" s="1352"/>
    </row>
    <row r="27" spans="1:10" ht="13.5" thickBot="1">
      <c r="A27" s="1353"/>
      <c r="B27" s="1354"/>
      <c r="C27" s="1354"/>
      <c r="D27" s="1354"/>
      <c r="E27" s="1354"/>
      <c r="F27" s="1354"/>
      <c r="G27" s="1354"/>
      <c r="H27" s="1354"/>
      <c r="I27" s="1354"/>
      <c r="J27" s="1355"/>
    </row>
    <row r="28" spans="1:10" ht="12.75">
      <c r="A28" s="17"/>
      <c r="B28" s="17"/>
      <c r="C28" s="17"/>
      <c r="D28" s="17"/>
      <c r="E28" s="17"/>
      <c r="F28" s="17"/>
      <c r="G28" s="17"/>
      <c r="H28" s="17"/>
      <c r="I28" s="17"/>
      <c r="J28" s="17"/>
    </row>
    <row r="29" spans="1:10" ht="12.75">
      <c r="A29" s="17"/>
      <c r="B29" s="17"/>
      <c r="C29" s="17"/>
      <c r="D29" s="17"/>
      <c r="E29" s="17"/>
      <c r="F29" s="17"/>
      <c r="G29" s="17"/>
      <c r="H29" s="17"/>
      <c r="I29" s="17"/>
      <c r="J29" s="17"/>
    </row>
    <row r="30" spans="1:10" ht="12.75">
      <c r="A30" s="17" t="s">
        <v>77</v>
      </c>
      <c r="B30" s="6"/>
      <c r="C30" s="6"/>
      <c r="D30" s="6"/>
      <c r="E30" s="6"/>
      <c r="F30" s="6"/>
      <c r="G30" s="6" t="s">
        <v>78</v>
      </c>
      <c r="I30" s="17"/>
      <c r="J30" s="35" t="s">
        <v>1929</v>
      </c>
    </row>
    <row r="31" spans="1:10" ht="12.75">
      <c r="A31" s="6"/>
      <c r="B31" s="6"/>
      <c r="C31" s="6"/>
      <c r="D31" s="6"/>
      <c r="E31" s="6"/>
      <c r="F31" s="6"/>
      <c r="G31" s="6"/>
      <c r="H31" s="6"/>
      <c r="I31" s="17"/>
      <c r="J31" s="6"/>
    </row>
    <row r="32" spans="1:10" ht="12.75">
      <c r="A32" s="17"/>
      <c r="B32" s="6"/>
      <c r="C32" s="6"/>
      <c r="D32" s="6"/>
      <c r="E32" s="6"/>
      <c r="F32" s="6"/>
      <c r="G32" s="6"/>
      <c r="H32" s="6"/>
      <c r="I32" s="6"/>
      <c r="J32" s="6"/>
    </row>
  </sheetData>
  <mergeCells count="1">
    <mergeCell ref="A9:J27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&amp;C&amp;P+111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J32"/>
  <sheetViews>
    <sheetView zoomScale="85" zoomScaleNormal="85" workbookViewId="0" topLeftCell="A1">
      <selection activeCell="J30" sqref="J30"/>
    </sheetView>
  </sheetViews>
  <sheetFormatPr defaultColWidth="9.00390625" defaultRowHeight="12.75"/>
  <cols>
    <col min="5" max="5" width="14.25390625" style="0" customWidth="1"/>
    <col min="6" max="6" width="12.25390625" style="0" customWidth="1"/>
    <col min="7" max="7" width="12.875" style="0" customWidth="1"/>
    <col min="8" max="8" width="15.625" style="0" customWidth="1"/>
    <col min="9" max="9" width="17.125" style="0" customWidth="1"/>
    <col min="10" max="10" width="31.00390625" style="0" customWidth="1"/>
  </cols>
  <sheetData>
    <row r="1" ht="18" customHeight="1"/>
    <row r="2" spans="1:10" s="24" customFormat="1" ht="16.5" customHeight="1">
      <c r="A2" s="33" t="s">
        <v>144</v>
      </c>
      <c r="J2" s="71" t="s">
        <v>169</v>
      </c>
    </row>
    <row r="3" spans="2:10" ht="20.25" customHeight="1">
      <c r="B3" s="34"/>
      <c r="C3" s="34"/>
      <c r="D3" s="34"/>
      <c r="E3" s="34"/>
      <c r="F3" s="34"/>
      <c r="G3" s="34"/>
      <c r="H3" s="34"/>
      <c r="I3" s="34"/>
      <c r="J3" s="22"/>
    </row>
    <row r="4" spans="1:10" ht="18" customHeight="1">
      <c r="A4" s="9" t="s">
        <v>170</v>
      </c>
      <c r="B4" s="10"/>
      <c r="C4" s="10"/>
      <c r="D4" s="10"/>
      <c r="E4" s="10"/>
      <c r="F4" s="10"/>
      <c r="G4" s="10"/>
      <c r="H4" s="10"/>
      <c r="I4" s="23"/>
      <c r="J4" s="23"/>
    </row>
    <row r="5" spans="1:10" ht="18" customHeight="1">
      <c r="A5" s="24"/>
      <c r="B5" s="6"/>
      <c r="C5" s="6"/>
      <c r="D5" s="6"/>
      <c r="E5" s="6"/>
      <c r="G5" s="10" t="s">
        <v>135</v>
      </c>
      <c r="H5" s="6"/>
      <c r="I5" s="23"/>
      <c r="J5" s="23"/>
    </row>
    <row r="6" spans="1:10" ht="18" customHeight="1" thickBot="1">
      <c r="A6" s="24"/>
      <c r="B6" s="6"/>
      <c r="C6" s="6"/>
      <c r="D6" s="6"/>
      <c r="E6" s="6"/>
      <c r="G6" s="10"/>
      <c r="H6" s="6"/>
      <c r="I6" s="23"/>
      <c r="J6" s="23"/>
    </row>
    <row r="7" spans="1:10" ht="18" customHeight="1">
      <c r="A7" s="25" t="s">
        <v>139</v>
      </c>
      <c r="B7" s="26"/>
      <c r="C7" s="26"/>
      <c r="D7" s="12"/>
      <c r="E7" s="27" t="s">
        <v>74</v>
      </c>
      <c r="F7" s="28"/>
      <c r="G7" s="29" t="s">
        <v>132</v>
      </c>
      <c r="H7" s="29" t="s">
        <v>140</v>
      </c>
      <c r="I7" s="30"/>
      <c r="J7" s="31"/>
    </row>
    <row r="8" spans="1:10" ht="18" customHeight="1" thickBot="1">
      <c r="A8" s="20"/>
      <c r="B8" s="21"/>
      <c r="C8" s="21"/>
      <c r="D8" s="32"/>
      <c r="E8" s="14" t="s">
        <v>136</v>
      </c>
      <c r="F8" s="14" t="s">
        <v>137</v>
      </c>
      <c r="G8" s="14" t="s">
        <v>75</v>
      </c>
      <c r="H8" s="14" t="s">
        <v>141</v>
      </c>
      <c r="I8" s="15" t="s">
        <v>142</v>
      </c>
      <c r="J8" s="16"/>
    </row>
    <row r="9" spans="1:10" ht="12.75">
      <c r="A9" s="1339" t="s">
        <v>145</v>
      </c>
      <c r="B9" s="1348"/>
      <c r="C9" s="1348"/>
      <c r="D9" s="1348"/>
      <c r="E9" s="1348"/>
      <c r="F9" s="1348"/>
      <c r="G9" s="1348"/>
      <c r="H9" s="1348"/>
      <c r="I9" s="1348"/>
      <c r="J9" s="1349"/>
    </row>
    <row r="10" spans="1:10" ht="12.75">
      <c r="A10" s="1350"/>
      <c r="B10" s="1351"/>
      <c r="C10" s="1351"/>
      <c r="D10" s="1351"/>
      <c r="E10" s="1351"/>
      <c r="F10" s="1351"/>
      <c r="G10" s="1351"/>
      <c r="H10" s="1351"/>
      <c r="I10" s="1351"/>
      <c r="J10" s="1352"/>
    </row>
    <row r="11" spans="1:10" ht="12.75">
      <c r="A11" s="1350"/>
      <c r="B11" s="1351"/>
      <c r="C11" s="1351"/>
      <c r="D11" s="1351"/>
      <c r="E11" s="1351"/>
      <c r="F11" s="1351"/>
      <c r="G11" s="1351"/>
      <c r="H11" s="1351"/>
      <c r="I11" s="1351"/>
      <c r="J11" s="1352"/>
    </row>
    <row r="12" spans="1:10" ht="12.75">
      <c r="A12" s="1350"/>
      <c r="B12" s="1351"/>
      <c r="C12" s="1351"/>
      <c r="D12" s="1351"/>
      <c r="E12" s="1351"/>
      <c r="F12" s="1351"/>
      <c r="G12" s="1351"/>
      <c r="H12" s="1351"/>
      <c r="I12" s="1351"/>
      <c r="J12" s="1352"/>
    </row>
    <row r="13" spans="1:10" ht="12.75">
      <c r="A13" s="1350"/>
      <c r="B13" s="1351"/>
      <c r="C13" s="1351"/>
      <c r="D13" s="1351"/>
      <c r="E13" s="1351"/>
      <c r="F13" s="1351"/>
      <c r="G13" s="1351"/>
      <c r="H13" s="1351"/>
      <c r="I13" s="1351"/>
      <c r="J13" s="1352"/>
    </row>
    <row r="14" spans="1:10" ht="12.75">
      <c r="A14" s="1350"/>
      <c r="B14" s="1351"/>
      <c r="C14" s="1351"/>
      <c r="D14" s="1351"/>
      <c r="E14" s="1351"/>
      <c r="F14" s="1351"/>
      <c r="G14" s="1351"/>
      <c r="H14" s="1351"/>
      <c r="I14" s="1351"/>
      <c r="J14" s="1352"/>
    </row>
    <row r="15" spans="1:10" ht="12.75">
      <c r="A15" s="1350"/>
      <c r="B15" s="1351"/>
      <c r="C15" s="1351"/>
      <c r="D15" s="1351"/>
      <c r="E15" s="1351"/>
      <c r="F15" s="1351"/>
      <c r="G15" s="1351"/>
      <c r="H15" s="1351"/>
      <c r="I15" s="1351"/>
      <c r="J15" s="1352"/>
    </row>
    <row r="16" spans="1:10" ht="12.75">
      <c r="A16" s="1350"/>
      <c r="B16" s="1351"/>
      <c r="C16" s="1351"/>
      <c r="D16" s="1351"/>
      <c r="E16" s="1351"/>
      <c r="F16" s="1351"/>
      <c r="G16" s="1351"/>
      <c r="H16" s="1351"/>
      <c r="I16" s="1351"/>
      <c r="J16" s="1352"/>
    </row>
    <row r="17" spans="1:10" ht="12.75">
      <c r="A17" s="1350"/>
      <c r="B17" s="1351"/>
      <c r="C17" s="1351"/>
      <c r="D17" s="1351"/>
      <c r="E17" s="1351"/>
      <c r="F17" s="1351"/>
      <c r="G17" s="1351"/>
      <c r="H17" s="1351"/>
      <c r="I17" s="1351"/>
      <c r="J17" s="1352"/>
    </row>
    <row r="18" spans="1:10" ht="12.75">
      <c r="A18" s="1350"/>
      <c r="B18" s="1351"/>
      <c r="C18" s="1351"/>
      <c r="D18" s="1351"/>
      <c r="E18" s="1351"/>
      <c r="F18" s="1351"/>
      <c r="G18" s="1351"/>
      <c r="H18" s="1351"/>
      <c r="I18" s="1351"/>
      <c r="J18" s="1352"/>
    </row>
    <row r="19" spans="1:10" ht="12.75">
      <c r="A19" s="1350"/>
      <c r="B19" s="1351"/>
      <c r="C19" s="1351"/>
      <c r="D19" s="1351"/>
      <c r="E19" s="1351"/>
      <c r="F19" s="1351"/>
      <c r="G19" s="1351"/>
      <c r="H19" s="1351"/>
      <c r="I19" s="1351"/>
      <c r="J19" s="1352"/>
    </row>
    <row r="20" spans="1:10" ht="12.75">
      <c r="A20" s="1350"/>
      <c r="B20" s="1351"/>
      <c r="C20" s="1351"/>
      <c r="D20" s="1351"/>
      <c r="E20" s="1351"/>
      <c r="F20" s="1351"/>
      <c r="G20" s="1351"/>
      <c r="H20" s="1351"/>
      <c r="I20" s="1351"/>
      <c r="J20" s="1352"/>
    </row>
    <row r="21" spans="1:10" ht="12.75">
      <c r="A21" s="1350"/>
      <c r="B21" s="1351"/>
      <c r="C21" s="1351"/>
      <c r="D21" s="1351"/>
      <c r="E21" s="1351"/>
      <c r="F21" s="1351"/>
      <c r="G21" s="1351"/>
      <c r="H21" s="1351"/>
      <c r="I21" s="1351"/>
      <c r="J21" s="1352"/>
    </row>
    <row r="22" spans="1:10" ht="12.75">
      <c r="A22" s="1350"/>
      <c r="B22" s="1351"/>
      <c r="C22" s="1351"/>
      <c r="D22" s="1351"/>
      <c r="E22" s="1351"/>
      <c r="F22" s="1351"/>
      <c r="G22" s="1351"/>
      <c r="H22" s="1351"/>
      <c r="I22" s="1351"/>
      <c r="J22" s="1352"/>
    </row>
    <row r="23" spans="1:10" ht="12.75">
      <c r="A23" s="1350"/>
      <c r="B23" s="1351"/>
      <c r="C23" s="1351"/>
      <c r="D23" s="1351"/>
      <c r="E23" s="1351"/>
      <c r="F23" s="1351"/>
      <c r="G23" s="1351"/>
      <c r="H23" s="1351"/>
      <c r="I23" s="1351"/>
      <c r="J23" s="1352"/>
    </row>
    <row r="24" spans="1:10" ht="12.75">
      <c r="A24" s="1350"/>
      <c r="B24" s="1351"/>
      <c r="C24" s="1351"/>
      <c r="D24" s="1351"/>
      <c r="E24" s="1351"/>
      <c r="F24" s="1351"/>
      <c r="G24" s="1351"/>
      <c r="H24" s="1351"/>
      <c r="I24" s="1351"/>
      <c r="J24" s="1352"/>
    </row>
    <row r="25" spans="1:10" ht="12.75">
      <c r="A25" s="1350"/>
      <c r="B25" s="1351"/>
      <c r="C25" s="1351"/>
      <c r="D25" s="1351"/>
      <c r="E25" s="1351"/>
      <c r="F25" s="1351"/>
      <c r="G25" s="1351"/>
      <c r="H25" s="1351"/>
      <c r="I25" s="1351"/>
      <c r="J25" s="1352"/>
    </row>
    <row r="26" spans="1:10" ht="12.75">
      <c r="A26" s="1350"/>
      <c r="B26" s="1351"/>
      <c r="C26" s="1351"/>
      <c r="D26" s="1351"/>
      <c r="E26" s="1351"/>
      <c r="F26" s="1351"/>
      <c r="G26" s="1351"/>
      <c r="H26" s="1351"/>
      <c r="I26" s="1351"/>
      <c r="J26" s="1352"/>
    </row>
    <row r="27" spans="1:10" ht="13.5" thickBot="1">
      <c r="A27" s="1353"/>
      <c r="B27" s="1354"/>
      <c r="C27" s="1354"/>
      <c r="D27" s="1354"/>
      <c r="E27" s="1354"/>
      <c r="F27" s="1354"/>
      <c r="G27" s="1354"/>
      <c r="H27" s="1354"/>
      <c r="I27" s="1354"/>
      <c r="J27" s="1355"/>
    </row>
    <row r="28" spans="1:10" ht="12.75">
      <c r="A28" s="17"/>
      <c r="B28" s="17"/>
      <c r="C28" s="17"/>
      <c r="D28" s="17"/>
      <c r="E28" s="17"/>
      <c r="F28" s="17"/>
      <c r="G28" s="17"/>
      <c r="H28" s="17"/>
      <c r="I28" s="17"/>
      <c r="J28" s="17"/>
    </row>
    <row r="29" spans="1:10" ht="12.75">
      <c r="A29" s="17"/>
      <c r="B29" s="17"/>
      <c r="C29" s="17"/>
      <c r="D29" s="17"/>
      <c r="E29" s="17"/>
      <c r="F29" s="17"/>
      <c r="G29" s="17"/>
      <c r="H29" s="17"/>
      <c r="I29" s="17"/>
      <c r="J29" s="17"/>
    </row>
    <row r="30" spans="1:10" ht="12.75">
      <c r="A30" s="17" t="s">
        <v>77</v>
      </c>
      <c r="B30" s="6"/>
      <c r="C30" s="6"/>
      <c r="D30" s="6"/>
      <c r="E30" s="6"/>
      <c r="F30" s="6"/>
      <c r="G30" s="6" t="s">
        <v>78</v>
      </c>
      <c r="I30" s="17"/>
      <c r="J30" s="35" t="s">
        <v>1929</v>
      </c>
    </row>
    <row r="31" spans="1:10" ht="12.75">
      <c r="A31" s="6"/>
      <c r="B31" s="6"/>
      <c r="C31" s="6"/>
      <c r="D31" s="6"/>
      <c r="E31" s="6"/>
      <c r="F31" s="6"/>
      <c r="G31" s="6"/>
      <c r="H31" s="6"/>
      <c r="I31" s="17"/>
      <c r="J31" s="6"/>
    </row>
    <row r="32" spans="1:10" ht="12.75">
      <c r="A32" s="17"/>
      <c r="B32" s="6"/>
      <c r="C32" s="6"/>
      <c r="D32" s="6"/>
      <c r="E32" s="6"/>
      <c r="F32" s="6"/>
      <c r="G32" s="6"/>
      <c r="H32" s="6"/>
      <c r="I32" s="6"/>
      <c r="J32" s="6"/>
    </row>
  </sheetData>
  <mergeCells count="1">
    <mergeCell ref="A9:J27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
&amp;P+112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tabSelected="1" workbookViewId="0" topLeftCell="F1">
      <selection activeCell="L12" sqref="L12"/>
    </sheetView>
  </sheetViews>
  <sheetFormatPr defaultColWidth="9.00390625" defaultRowHeight="12.75"/>
  <cols>
    <col min="1" max="1" width="11.875" style="3" customWidth="1"/>
    <col min="5" max="5" width="40.375" style="0" customWidth="1"/>
    <col min="6" max="6" width="11.375" style="0" bestFit="1" customWidth="1"/>
    <col min="7" max="7" width="10.375" style="0" customWidth="1"/>
    <col min="8" max="8" width="11.75390625" style="0" customWidth="1"/>
    <col min="9" max="9" width="9.00390625" style="1252" customWidth="1"/>
    <col min="10" max="10" width="10.25390625" style="0" customWidth="1"/>
    <col min="11" max="11" width="10.125" style="0" customWidth="1"/>
    <col min="12" max="12" width="11.75390625" style="0" bestFit="1" customWidth="1"/>
    <col min="13" max="13" width="9.125" style="1252" customWidth="1"/>
    <col min="14" max="14" width="10.125" style="0" customWidth="1"/>
    <col min="15" max="15" width="10.375" style="0" customWidth="1"/>
    <col min="16" max="16" width="12.25390625" style="0" customWidth="1"/>
    <col min="17" max="17" width="9.125" style="1252" customWidth="1"/>
  </cols>
  <sheetData>
    <row r="1" spans="1:17" s="1158" customFormat="1" ht="18">
      <c r="A1" s="1247"/>
      <c r="I1" s="1251"/>
      <c r="M1" s="1251"/>
      <c r="P1" s="1389" t="s">
        <v>479</v>
      </c>
      <c r="Q1" s="1389"/>
    </row>
    <row r="2" ht="12.75">
      <c r="Q2" s="1255"/>
    </row>
    <row r="3" spans="2:16" ht="34.5" customHeight="1">
      <c r="B3" s="1077"/>
      <c r="C3" s="1077"/>
      <c r="D3" s="1077"/>
      <c r="E3" s="1077"/>
      <c r="F3" s="1077"/>
      <c r="G3" s="1238" t="s">
        <v>629</v>
      </c>
      <c r="H3" s="1077"/>
      <c r="I3" s="1253"/>
      <c r="J3" s="1077"/>
      <c r="K3" s="1077"/>
      <c r="L3" s="1077"/>
      <c r="M3" s="1253"/>
      <c r="N3" s="1077"/>
      <c r="O3" s="1077"/>
      <c r="P3" s="1077"/>
    </row>
    <row r="4" spans="1:17" s="1174" customFormat="1" ht="37.5" customHeight="1">
      <c r="A4" s="1390" t="s">
        <v>480</v>
      </c>
      <c r="B4" s="1390"/>
      <c r="C4" s="1390"/>
      <c r="D4" s="1390"/>
      <c r="E4" s="1390"/>
      <c r="F4" s="1390"/>
      <c r="G4" s="1390"/>
      <c r="H4" s="1390"/>
      <c r="I4" s="1390"/>
      <c r="J4" s="1390"/>
      <c r="K4" s="1390"/>
      <c r="L4" s="1390"/>
      <c r="M4" s="1390"/>
      <c r="N4" s="1390"/>
      <c r="O4" s="1390"/>
      <c r="Q4" s="1256"/>
    </row>
    <row r="6" spans="1:17" ht="16.5" thickBot="1">
      <c r="A6" s="1274" t="s">
        <v>481</v>
      </c>
      <c r="B6" s="1274">
        <v>2008</v>
      </c>
      <c r="P6" s="1391" t="s">
        <v>182</v>
      </c>
      <c r="Q6" s="1391"/>
    </row>
    <row r="7" spans="1:17" ht="35.25" customHeight="1" thickBot="1">
      <c r="A7" s="1248"/>
      <c r="B7" s="1239"/>
      <c r="C7" s="1239"/>
      <c r="D7" s="1239"/>
      <c r="E7" s="1239"/>
      <c r="F7" s="1392" t="s">
        <v>482</v>
      </c>
      <c r="G7" s="1393"/>
      <c r="H7" s="1393"/>
      <c r="I7" s="1394"/>
      <c r="J7" s="1395" t="s">
        <v>483</v>
      </c>
      <c r="K7" s="1393"/>
      <c r="L7" s="1393"/>
      <c r="M7" s="1396"/>
      <c r="N7" s="1397" t="s">
        <v>484</v>
      </c>
      <c r="O7" s="1393"/>
      <c r="P7" s="1393"/>
      <c r="Q7" s="1394"/>
    </row>
    <row r="8" spans="1:17" ht="16.5" customHeight="1">
      <c r="A8" s="1407" t="s">
        <v>485</v>
      </c>
      <c r="B8" s="1386" t="s">
        <v>486</v>
      </c>
      <c r="C8" s="1386"/>
      <c r="D8" s="1386"/>
      <c r="E8" s="1409"/>
      <c r="F8" s="1385" t="s">
        <v>487</v>
      </c>
      <c r="G8" s="1386"/>
      <c r="H8" s="1387" t="s">
        <v>488</v>
      </c>
      <c r="I8" s="1398" t="s">
        <v>489</v>
      </c>
      <c r="J8" s="1404" t="s">
        <v>487</v>
      </c>
      <c r="K8" s="1386"/>
      <c r="L8" s="1387" t="s">
        <v>490</v>
      </c>
      <c r="M8" s="1405" t="s">
        <v>489</v>
      </c>
      <c r="N8" s="1385" t="s">
        <v>487</v>
      </c>
      <c r="O8" s="1386"/>
      <c r="P8" s="1387" t="s">
        <v>488</v>
      </c>
      <c r="Q8" s="1398" t="s">
        <v>489</v>
      </c>
    </row>
    <row r="9" spans="1:17" ht="35.25" customHeight="1" thickBot="1">
      <c r="A9" s="1408"/>
      <c r="B9" s="1410"/>
      <c r="C9" s="1410"/>
      <c r="D9" s="1410"/>
      <c r="E9" s="1411"/>
      <c r="F9" s="1262" t="s">
        <v>491</v>
      </c>
      <c r="G9" s="1260" t="s">
        <v>492</v>
      </c>
      <c r="H9" s="1388"/>
      <c r="I9" s="1399"/>
      <c r="J9" s="1261" t="s">
        <v>491</v>
      </c>
      <c r="K9" s="1260" t="s">
        <v>492</v>
      </c>
      <c r="L9" s="1388"/>
      <c r="M9" s="1406"/>
      <c r="N9" s="1262" t="s">
        <v>491</v>
      </c>
      <c r="O9" s="1260" t="s">
        <v>492</v>
      </c>
      <c r="P9" s="1388"/>
      <c r="Q9" s="1399"/>
    </row>
    <row r="10" spans="1:17" s="1240" customFormat="1" ht="24" customHeight="1" thickBot="1">
      <c r="A10" s="1400" t="s">
        <v>493</v>
      </c>
      <c r="B10" s="1401"/>
      <c r="C10" s="1401"/>
      <c r="D10" s="1401"/>
      <c r="E10" s="1401"/>
      <c r="F10" s="1402"/>
      <c r="G10" s="1402"/>
      <c r="H10" s="1402"/>
      <c r="I10" s="1402"/>
      <c r="J10" s="1402"/>
      <c r="K10" s="1402"/>
      <c r="L10" s="1402"/>
      <c r="M10" s="1402"/>
      <c r="N10" s="1402"/>
      <c r="O10" s="1402"/>
      <c r="P10" s="1402"/>
      <c r="Q10" s="1403"/>
    </row>
    <row r="11" spans="1:17" ht="21" customHeight="1">
      <c r="A11" s="1249" t="s">
        <v>504</v>
      </c>
      <c r="B11" s="1412" t="s">
        <v>510</v>
      </c>
      <c r="C11" s="1413"/>
      <c r="D11" s="1413"/>
      <c r="E11" s="1414"/>
      <c r="F11" s="1263">
        <v>47456</v>
      </c>
      <c r="G11" s="1264">
        <v>72081</v>
      </c>
      <c r="H11" s="1264">
        <v>72052</v>
      </c>
      <c r="I11" s="1265">
        <f aca="true" t="shared" si="0" ref="I11:I23">H11/G11</f>
        <v>0.9995976748380294</v>
      </c>
      <c r="J11" s="1263">
        <v>19533</v>
      </c>
      <c r="K11" s="1264">
        <v>13152</v>
      </c>
      <c r="L11" s="1264">
        <v>13013</v>
      </c>
      <c r="M11" s="1265">
        <f aca="true" t="shared" si="1" ref="M11:M24">L11/K11</f>
        <v>0.9894312652068127</v>
      </c>
      <c r="N11" s="1263">
        <f aca="true" t="shared" si="2" ref="N11:P24">SUM(F11,J11)</f>
        <v>66989</v>
      </c>
      <c r="O11" s="1264">
        <f t="shared" si="2"/>
        <v>85233</v>
      </c>
      <c r="P11" s="1264">
        <f t="shared" si="2"/>
        <v>85065</v>
      </c>
      <c r="Q11" s="1265">
        <f aca="true" t="shared" si="3" ref="Q11:Q24">P11/O11</f>
        <v>0.998028932455739</v>
      </c>
    </row>
    <row r="12" spans="1:17" ht="21" customHeight="1">
      <c r="A12" s="1249" t="s">
        <v>505</v>
      </c>
      <c r="B12" s="1412" t="s">
        <v>511</v>
      </c>
      <c r="C12" s="1413" t="s">
        <v>511</v>
      </c>
      <c r="D12" s="1413" t="s">
        <v>511</v>
      </c>
      <c r="E12" s="1414" t="s">
        <v>511</v>
      </c>
      <c r="F12" s="1266">
        <v>60000</v>
      </c>
      <c r="G12" s="1243">
        <v>50967</v>
      </c>
      <c r="H12" s="1242">
        <v>48120</v>
      </c>
      <c r="I12" s="1267">
        <f t="shared" si="0"/>
        <v>0.9441403260933545</v>
      </c>
      <c r="J12" s="1241"/>
      <c r="K12" s="1244"/>
      <c r="L12" s="1242"/>
      <c r="M12" s="1267"/>
      <c r="N12" s="1270">
        <f t="shared" si="2"/>
        <v>60000</v>
      </c>
      <c r="O12" s="1242">
        <f t="shared" si="2"/>
        <v>50967</v>
      </c>
      <c r="P12" s="1242">
        <f t="shared" si="2"/>
        <v>48120</v>
      </c>
      <c r="Q12" s="1267">
        <f>P12/O12</f>
        <v>0.9441403260933545</v>
      </c>
    </row>
    <row r="13" spans="1:17" ht="25.5" customHeight="1">
      <c r="A13" s="1249" t="s">
        <v>506</v>
      </c>
      <c r="B13" s="1412" t="s">
        <v>1799</v>
      </c>
      <c r="C13" s="1413" t="s">
        <v>512</v>
      </c>
      <c r="D13" s="1413" t="s">
        <v>512</v>
      </c>
      <c r="E13" s="1414" t="s">
        <v>512</v>
      </c>
      <c r="F13" s="1266"/>
      <c r="G13" s="1243">
        <v>4262</v>
      </c>
      <c r="H13" s="1242">
        <v>2279</v>
      </c>
      <c r="I13" s="1267">
        <f t="shared" si="0"/>
        <v>0.5347254809948381</v>
      </c>
      <c r="J13" s="1241"/>
      <c r="K13" s="1244"/>
      <c r="L13" s="1242"/>
      <c r="M13" s="1267"/>
      <c r="N13" s="1270"/>
      <c r="O13" s="1242">
        <f t="shared" si="2"/>
        <v>4262</v>
      </c>
      <c r="P13" s="1242">
        <f t="shared" si="2"/>
        <v>2279</v>
      </c>
      <c r="Q13" s="1267">
        <f t="shared" si="3"/>
        <v>0.5347254809948381</v>
      </c>
    </row>
    <row r="14" spans="1:17" ht="21" customHeight="1">
      <c r="A14" s="1249" t="s">
        <v>507</v>
      </c>
      <c r="B14" s="1412" t="s">
        <v>513</v>
      </c>
      <c r="C14" s="1413" t="s">
        <v>513</v>
      </c>
      <c r="D14" s="1413" t="s">
        <v>513</v>
      </c>
      <c r="E14" s="1414" t="s">
        <v>513</v>
      </c>
      <c r="F14" s="1266"/>
      <c r="G14" s="1243">
        <v>445377</v>
      </c>
      <c r="H14" s="1242"/>
      <c r="I14" s="1267"/>
      <c r="J14" s="1266"/>
      <c r="K14" s="1243">
        <v>227224</v>
      </c>
      <c r="L14" s="1242"/>
      <c r="M14" s="1267"/>
      <c r="N14" s="1270"/>
      <c r="O14" s="1242">
        <f t="shared" si="2"/>
        <v>672601</v>
      </c>
      <c r="P14" s="1242"/>
      <c r="Q14" s="1267"/>
    </row>
    <row r="15" spans="1:17" ht="25.5" customHeight="1">
      <c r="A15" s="1249">
        <v>114230</v>
      </c>
      <c r="B15" s="1412" t="s">
        <v>494</v>
      </c>
      <c r="C15" s="1413" t="s">
        <v>494</v>
      </c>
      <c r="D15" s="1413" t="s">
        <v>494</v>
      </c>
      <c r="E15" s="1414" t="s">
        <v>494</v>
      </c>
      <c r="F15" s="1266">
        <v>200000</v>
      </c>
      <c r="G15" s="1243">
        <v>197025</v>
      </c>
      <c r="H15" s="1242">
        <v>196999</v>
      </c>
      <c r="I15" s="1267">
        <f t="shared" si="0"/>
        <v>0.9998680370511357</v>
      </c>
      <c r="J15" s="1266"/>
      <c r="K15" s="1244">
        <v>586</v>
      </c>
      <c r="L15" s="1242">
        <v>582</v>
      </c>
      <c r="M15" s="1267">
        <f t="shared" si="1"/>
        <v>0.9931740614334471</v>
      </c>
      <c r="N15" s="1270">
        <f t="shared" si="2"/>
        <v>200000</v>
      </c>
      <c r="O15" s="1242">
        <f t="shared" si="2"/>
        <v>197611</v>
      </c>
      <c r="P15" s="1242">
        <f t="shared" si="2"/>
        <v>197581</v>
      </c>
      <c r="Q15" s="1267">
        <f t="shared" si="3"/>
        <v>0.9998481865888033</v>
      </c>
    </row>
    <row r="16" spans="1:17" ht="21" customHeight="1">
      <c r="A16" s="1249">
        <v>114410</v>
      </c>
      <c r="B16" s="1412" t="s">
        <v>514</v>
      </c>
      <c r="C16" s="1413" t="s">
        <v>514</v>
      </c>
      <c r="D16" s="1413" t="s">
        <v>514</v>
      </c>
      <c r="E16" s="1414" t="s">
        <v>514</v>
      </c>
      <c r="F16" s="1266">
        <v>402600</v>
      </c>
      <c r="G16" s="1243">
        <v>216088</v>
      </c>
      <c r="H16" s="1242">
        <v>186122</v>
      </c>
      <c r="I16" s="1267">
        <f t="shared" si="0"/>
        <v>0.8613250157343305</v>
      </c>
      <c r="J16" s="1266">
        <v>343076</v>
      </c>
      <c r="K16" s="1243">
        <v>327858</v>
      </c>
      <c r="L16" s="1243">
        <v>276789</v>
      </c>
      <c r="M16" s="1267">
        <f t="shared" si="1"/>
        <v>0.8442343941584467</v>
      </c>
      <c r="N16" s="1270">
        <f t="shared" si="2"/>
        <v>745676</v>
      </c>
      <c r="O16" s="1242">
        <f t="shared" si="2"/>
        <v>543946</v>
      </c>
      <c r="P16" s="1242">
        <f t="shared" si="2"/>
        <v>462911</v>
      </c>
      <c r="Q16" s="1267">
        <f t="shared" si="3"/>
        <v>0.8510238148639755</v>
      </c>
    </row>
    <row r="17" spans="1:17" ht="21" customHeight="1">
      <c r="A17" s="1249">
        <v>214010</v>
      </c>
      <c r="B17" s="1412" t="s">
        <v>495</v>
      </c>
      <c r="C17" s="1413" t="s">
        <v>495</v>
      </c>
      <c r="D17" s="1413" t="s">
        <v>495</v>
      </c>
      <c r="E17" s="1414" t="s">
        <v>495</v>
      </c>
      <c r="F17" s="1266">
        <v>16041</v>
      </c>
      <c r="G17" s="1243">
        <v>16041</v>
      </c>
      <c r="H17" s="1242">
        <v>16041</v>
      </c>
      <c r="I17" s="1267">
        <f t="shared" si="0"/>
        <v>1</v>
      </c>
      <c r="J17" s="1266"/>
      <c r="K17" s="1243"/>
      <c r="L17" s="1243"/>
      <c r="M17" s="1267"/>
      <c r="N17" s="1270">
        <f t="shared" si="2"/>
        <v>16041</v>
      </c>
      <c r="O17" s="1242">
        <f t="shared" si="2"/>
        <v>16041</v>
      </c>
      <c r="P17" s="1242">
        <f t="shared" si="2"/>
        <v>16041</v>
      </c>
      <c r="Q17" s="1267">
        <f t="shared" si="3"/>
        <v>1</v>
      </c>
    </row>
    <row r="18" spans="1:17" ht="21" customHeight="1">
      <c r="A18" s="1249">
        <v>214020</v>
      </c>
      <c r="B18" s="1412" t="s">
        <v>496</v>
      </c>
      <c r="C18" s="1413" t="s">
        <v>496</v>
      </c>
      <c r="D18" s="1413" t="s">
        <v>496</v>
      </c>
      <c r="E18" s="1414" t="s">
        <v>496</v>
      </c>
      <c r="F18" s="1266">
        <v>72628</v>
      </c>
      <c r="G18" s="1243">
        <v>93135</v>
      </c>
      <c r="H18" s="1242">
        <v>93096</v>
      </c>
      <c r="I18" s="1267">
        <f t="shared" si="0"/>
        <v>0.9995812530198099</v>
      </c>
      <c r="J18" s="1266">
        <v>69811</v>
      </c>
      <c r="K18" s="1243">
        <v>73216</v>
      </c>
      <c r="L18" s="1242">
        <v>73082</v>
      </c>
      <c r="M18" s="1267">
        <f t="shared" si="1"/>
        <v>0.998169798951049</v>
      </c>
      <c r="N18" s="1270">
        <f t="shared" si="2"/>
        <v>142439</v>
      </c>
      <c r="O18" s="1242">
        <f t="shared" si="2"/>
        <v>166351</v>
      </c>
      <c r="P18" s="1242">
        <f t="shared" si="2"/>
        <v>166178</v>
      </c>
      <c r="Q18" s="1267">
        <f t="shared" si="3"/>
        <v>0.9989600302973832</v>
      </c>
    </row>
    <row r="19" spans="1:17" ht="21" customHeight="1">
      <c r="A19" s="1249">
        <v>214030</v>
      </c>
      <c r="B19" s="1412" t="s">
        <v>497</v>
      </c>
      <c r="C19" s="1413" t="s">
        <v>497</v>
      </c>
      <c r="D19" s="1413" t="s">
        <v>497</v>
      </c>
      <c r="E19" s="1414" t="s">
        <v>497</v>
      </c>
      <c r="F19" s="1266">
        <v>158300</v>
      </c>
      <c r="G19" s="1243">
        <v>343297</v>
      </c>
      <c r="H19" s="1242">
        <v>343226</v>
      </c>
      <c r="I19" s="1267">
        <f t="shared" si="0"/>
        <v>0.9997931819969298</v>
      </c>
      <c r="J19" s="1266">
        <v>41652</v>
      </c>
      <c r="K19" s="1243">
        <v>43085</v>
      </c>
      <c r="L19" s="1242">
        <v>42939</v>
      </c>
      <c r="M19" s="1267">
        <f t="shared" si="1"/>
        <v>0.9966113496576535</v>
      </c>
      <c r="N19" s="1270">
        <f t="shared" si="2"/>
        <v>199952</v>
      </c>
      <c r="O19" s="1242">
        <f t="shared" si="2"/>
        <v>386382</v>
      </c>
      <c r="P19" s="1242">
        <f t="shared" si="2"/>
        <v>386165</v>
      </c>
      <c r="Q19" s="1267">
        <f t="shared" si="3"/>
        <v>0.9994383796346621</v>
      </c>
    </row>
    <row r="20" spans="1:17" ht="21" customHeight="1">
      <c r="A20" s="1249">
        <v>214110</v>
      </c>
      <c r="B20" s="1412" t="s">
        <v>498</v>
      </c>
      <c r="C20" s="1413" t="s">
        <v>498</v>
      </c>
      <c r="D20" s="1413" t="s">
        <v>498</v>
      </c>
      <c r="E20" s="1414" t="s">
        <v>498</v>
      </c>
      <c r="F20" s="1266">
        <v>1598899</v>
      </c>
      <c r="G20" s="1243">
        <v>2275863</v>
      </c>
      <c r="H20" s="1242">
        <v>1918941</v>
      </c>
      <c r="I20" s="1267">
        <f t="shared" si="0"/>
        <v>0.843170700521077</v>
      </c>
      <c r="J20" s="1266">
        <v>1077838</v>
      </c>
      <c r="K20" s="1243">
        <v>1430754</v>
      </c>
      <c r="L20" s="1242">
        <v>1333453</v>
      </c>
      <c r="M20" s="1267">
        <f t="shared" si="1"/>
        <v>0.9319932007878363</v>
      </c>
      <c r="N20" s="1270">
        <f t="shared" si="2"/>
        <v>2676737</v>
      </c>
      <c r="O20" s="1242">
        <f t="shared" si="2"/>
        <v>3706617</v>
      </c>
      <c r="P20" s="1242">
        <f t="shared" si="2"/>
        <v>3252394</v>
      </c>
      <c r="Q20" s="1267">
        <f>P20/O20</f>
        <v>0.8774561817420036</v>
      </c>
    </row>
    <row r="21" spans="1:17" ht="21" customHeight="1">
      <c r="A21" s="1249">
        <v>214210</v>
      </c>
      <c r="B21" s="1412" t="s">
        <v>499</v>
      </c>
      <c r="C21" s="1413" t="s">
        <v>499</v>
      </c>
      <c r="D21" s="1413" t="s">
        <v>499</v>
      </c>
      <c r="E21" s="1414" t="s">
        <v>499</v>
      </c>
      <c r="F21" s="1266">
        <v>899594</v>
      </c>
      <c r="G21" s="1243">
        <v>1102763</v>
      </c>
      <c r="H21" s="1242">
        <v>1094839</v>
      </c>
      <c r="I21" s="1267">
        <f t="shared" si="0"/>
        <v>0.9928144125256289</v>
      </c>
      <c r="J21" s="1266">
        <v>491108</v>
      </c>
      <c r="K21" s="1243">
        <v>478487</v>
      </c>
      <c r="L21" s="1242">
        <v>477584</v>
      </c>
      <c r="M21" s="1267">
        <f t="shared" si="1"/>
        <v>0.9981128013927233</v>
      </c>
      <c r="N21" s="1270">
        <f t="shared" si="2"/>
        <v>1390702</v>
      </c>
      <c r="O21" s="1242">
        <f t="shared" si="2"/>
        <v>1581250</v>
      </c>
      <c r="P21" s="1242">
        <f t="shared" si="2"/>
        <v>1572423</v>
      </c>
      <c r="Q21" s="1267">
        <f t="shared" si="3"/>
        <v>0.9944177075098815</v>
      </c>
    </row>
    <row r="22" spans="1:17" ht="21" customHeight="1">
      <c r="A22" s="1249" t="s">
        <v>508</v>
      </c>
      <c r="B22" s="1412" t="s">
        <v>500</v>
      </c>
      <c r="C22" s="1413" t="s">
        <v>500</v>
      </c>
      <c r="D22" s="1413" t="s">
        <v>500</v>
      </c>
      <c r="E22" s="1414" t="s">
        <v>500</v>
      </c>
      <c r="F22" s="1266">
        <v>34600</v>
      </c>
      <c r="G22" s="1243">
        <v>33735</v>
      </c>
      <c r="H22" s="1242">
        <v>33561</v>
      </c>
      <c r="I22" s="1267">
        <f t="shared" si="0"/>
        <v>0.9948421520675856</v>
      </c>
      <c r="J22" s="1266">
        <v>1600</v>
      </c>
      <c r="K22" s="1243">
        <v>2465</v>
      </c>
      <c r="L22" s="1242">
        <v>2444</v>
      </c>
      <c r="M22" s="1267">
        <f t="shared" si="1"/>
        <v>0.9914807302231238</v>
      </c>
      <c r="N22" s="1270">
        <f t="shared" si="2"/>
        <v>36200</v>
      </c>
      <c r="O22" s="1242">
        <f t="shared" si="2"/>
        <v>36200</v>
      </c>
      <c r="P22" s="1242">
        <f t="shared" si="2"/>
        <v>36005</v>
      </c>
      <c r="Q22" s="1267">
        <f t="shared" si="3"/>
        <v>0.9946132596685083</v>
      </c>
    </row>
    <row r="23" spans="1:17" ht="17.25" customHeight="1" thickBot="1">
      <c r="A23" s="1250" t="s">
        <v>509</v>
      </c>
      <c r="B23" s="1412" t="s">
        <v>515</v>
      </c>
      <c r="C23" s="1413" t="s">
        <v>501</v>
      </c>
      <c r="D23" s="1413" t="s">
        <v>501</v>
      </c>
      <c r="E23" s="1414" t="s">
        <v>501</v>
      </c>
      <c r="F23" s="1266">
        <v>456945</v>
      </c>
      <c r="G23" s="1243">
        <v>174596</v>
      </c>
      <c r="H23" s="1242">
        <v>116655</v>
      </c>
      <c r="I23" s="1267">
        <f t="shared" si="0"/>
        <v>0.668142454580861</v>
      </c>
      <c r="J23" s="1271">
        <v>1096652</v>
      </c>
      <c r="K23" s="1272">
        <v>1098873</v>
      </c>
      <c r="L23" s="992">
        <v>1060753</v>
      </c>
      <c r="M23" s="1273">
        <f t="shared" si="1"/>
        <v>0.9653099129744748</v>
      </c>
      <c r="N23" s="1270">
        <f t="shared" si="2"/>
        <v>1553597</v>
      </c>
      <c r="O23" s="1242">
        <f t="shared" si="2"/>
        <v>1273469</v>
      </c>
      <c r="P23" s="1242">
        <f t="shared" si="2"/>
        <v>1177408</v>
      </c>
      <c r="Q23" s="1267">
        <f t="shared" si="3"/>
        <v>0.924567461006118</v>
      </c>
    </row>
    <row r="24" spans="1:17" s="180" customFormat="1" ht="24" customHeight="1" thickBot="1">
      <c r="A24" s="1416" t="s">
        <v>502</v>
      </c>
      <c r="B24" s="1417"/>
      <c r="C24" s="1417"/>
      <c r="D24" s="1417"/>
      <c r="E24" s="1418"/>
      <c r="F24" s="1268">
        <f>SUM(F11:F23)</f>
        <v>3947063</v>
      </c>
      <c r="G24" s="1245">
        <f>SUM(G11:G23)</f>
        <v>5025230</v>
      </c>
      <c r="H24" s="1245">
        <f>SUM(H11:H23)</f>
        <v>4121931</v>
      </c>
      <c r="I24" s="1257">
        <f>H24/G24</f>
        <v>0.8202472324649817</v>
      </c>
      <c r="J24" s="1259">
        <f>SUM(J11:J23)</f>
        <v>3141270</v>
      </c>
      <c r="K24" s="1245">
        <f>SUM(K11:K23)</f>
        <v>3695700</v>
      </c>
      <c r="L24" s="1245">
        <f>SUM(L11:L23)</f>
        <v>3280639</v>
      </c>
      <c r="M24" s="1269">
        <f t="shared" si="1"/>
        <v>0.887690829883378</v>
      </c>
      <c r="N24" s="1268">
        <f t="shared" si="2"/>
        <v>7088333</v>
      </c>
      <c r="O24" s="1245">
        <f t="shared" si="2"/>
        <v>8720930</v>
      </c>
      <c r="P24" s="1245">
        <f t="shared" si="2"/>
        <v>7402570</v>
      </c>
      <c r="Q24" s="1257">
        <f t="shared" si="3"/>
        <v>0.8488280493020813</v>
      </c>
    </row>
    <row r="28" spans="1:17" s="657" customFormat="1" ht="15">
      <c r="A28" s="1419" t="s">
        <v>503</v>
      </c>
      <c r="B28" s="1419"/>
      <c r="C28" s="1419"/>
      <c r="D28" s="1419"/>
      <c r="E28" s="1246"/>
      <c r="F28" s="1246"/>
      <c r="G28" s="1246"/>
      <c r="H28" s="1246" t="s">
        <v>796</v>
      </c>
      <c r="I28" s="1254"/>
      <c r="M28" s="1258"/>
      <c r="O28" s="1415" t="s">
        <v>1929</v>
      </c>
      <c r="P28" s="1415"/>
      <c r="Q28" s="1415"/>
    </row>
  </sheetData>
  <mergeCells count="34">
    <mergeCell ref="O28:Q28"/>
    <mergeCell ref="A24:E24"/>
    <mergeCell ref="B23:E23"/>
    <mergeCell ref="A28:D28"/>
    <mergeCell ref="B19:E19"/>
    <mergeCell ref="B20:E20"/>
    <mergeCell ref="B21:E21"/>
    <mergeCell ref="B22:E22"/>
    <mergeCell ref="B15:E15"/>
    <mergeCell ref="B16:E16"/>
    <mergeCell ref="B17:E17"/>
    <mergeCell ref="B18:E18"/>
    <mergeCell ref="B11:E11"/>
    <mergeCell ref="B12:E12"/>
    <mergeCell ref="B13:E13"/>
    <mergeCell ref="B14:E14"/>
    <mergeCell ref="A10:Q10"/>
    <mergeCell ref="I8:I9"/>
    <mergeCell ref="J8:K8"/>
    <mergeCell ref="L8:L9"/>
    <mergeCell ref="M8:M9"/>
    <mergeCell ref="A8:A9"/>
    <mergeCell ref="B8:E9"/>
    <mergeCell ref="F8:G8"/>
    <mergeCell ref="H8:H9"/>
    <mergeCell ref="N8:O8"/>
    <mergeCell ref="P8:P9"/>
    <mergeCell ref="P1:Q1"/>
    <mergeCell ref="A4:O4"/>
    <mergeCell ref="P6:Q6"/>
    <mergeCell ref="F7:I7"/>
    <mergeCell ref="J7:M7"/>
    <mergeCell ref="N7:Q7"/>
    <mergeCell ref="Q8:Q9"/>
  </mergeCells>
  <printOptions horizontalCentered="1"/>
  <pageMargins left="0.5905511811023623" right="0.5905511811023623" top="0.984251968503937" bottom="0.7874015748031497" header="0.31496062992125984" footer="0.11811023622047245"/>
  <pageSetup fitToHeight="1" fitToWidth="1" horizontalDpi="600" verticalDpi="600" orientation="landscape" paperSize="9" scale="66" r:id="rId1"/>
  <headerFooter alignWithMargins="0">
    <oddFooter>&amp;C&amp;12&amp;P+113&amp;14
&amp;10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="75" zoomScaleNormal="75" workbookViewId="0" topLeftCell="C13">
      <selection activeCell="C43" sqref="C43"/>
    </sheetView>
  </sheetViews>
  <sheetFormatPr defaultColWidth="9.00390625" defaultRowHeight="12.75"/>
  <cols>
    <col min="1" max="1" width="2.125" style="0" customWidth="1"/>
    <col min="2" max="2" width="3.625" style="0" customWidth="1"/>
    <col min="3" max="3" width="75.125" style="0" customWidth="1"/>
    <col min="4" max="5" width="23.375" style="5" customWidth="1"/>
    <col min="6" max="6" width="21.25390625" style="5" customWidth="1"/>
    <col min="7" max="7" width="22.75390625" style="0" customWidth="1"/>
    <col min="8" max="8" width="20.75390625" style="5" customWidth="1"/>
    <col min="9" max="9" width="15.125" style="5" customWidth="1"/>
  </cols>
  <sheetData>
    <row r="1" spans="2:9" s="1019" customFormat="1" ht="39" customHeight="1">
      <c r="B1" s="1019" t="s">
        <v>144</v>
      </c>
      <c r="D1" s="960"/>
      <c r="E1" s="960"/>
      <c r="F1" s="960"/>
      <c r="H1" s="957" t="s">
        <v>93</v>
      </c>
      <c r="I1" s="957"/>
    </row>
    <row r="3" spans="2:9" s="1077" customFormat="1" ht="15" customHeight="1">
      <c r="B3" s="1315" t="s">
        <v>1002</v>
      </c>
      <c r="C3" s="1315"/>
      <c r="D3" s="1315"/>
      <c r="E3" s="1315"/>
      <c r="F3" s="1315"/>
      <c r="G3" s="1315"/>
      <c r="H3" s="1315"/>
      <c r="I3" s="1076"/>
    </row>
    <row r="4" spans="2:9" s="1077" customFormat="1" ht="15">
      <c r="B4" s="1420" t="s">
        <v>1003</v>
      </c>
      <c r="C4" s="1420"/>
      <c r="D4" s="1420"/>
      <c r="E4" s="1420"/>
      <c r="F4" s="1420"/>
      <c r="G4" s="1420"/>
      <c r="H4" s="1420"/>
      <c r="I4" s="1089"/>
    </row>
    <row r="5" ht="12.75">
      <c r="C5" s="1090"/>
    </row>
    <row r="6" spans="4:9" ht="13.5" thickBot="1">
      <c r="D6" s="1091"/>
      <c r="E6" s="1091"/>
      <c r="H6" s="3" t="s">
        <v>1004</v>
      </c>
      <c r="I6" s="3"/>
    </row>
    <row r="7" spans="2:9" ht="21" customHeight="1">
      <c r="B7" s="1421" t="s">
        <v>1005</v>
      </c>
      <c r="C7" s="1422"/>
      <c r="D7" s="1427" t="s">
        <v>1006</v>
      </c>
      <c r="E7" s="1092" t="s">
        <v>1007</v>
      </c>
      <c r="F7" s="1093"/>
      <c r="G7" s="1429" t="s">
        <v>1008</v>
      </c>
      <c r="H7" s="1431" t="s">
        <v>1340</v>
      </c>
      <c r="I7" s="1094"/>
    </row>
    <row r="8" spans="2:9" ht="98.25" customHeight="1">
      <c r="B8" s="1423"/>
      <c r="C8" s="1424"/>
      <c r="D8" s="1428"/>
      <c r="E8" s="1095" t="s">
        <v>1009</v>
      </c>
      <c r="F8" s="1096" t="s">
        <v>1010</v>
      </c>
      <c r="G8" s="1430"/>
      <c r="H8" s="1432"/>
      <c r="I8" s="1097"/>
    </row>
    <row r="9" spans="2:9" ht="18" customHeight="1" thickBot="1">
      <c r="B9" s="1425"/>
      <c r="C9" s="1426"/>
      <c r="D9" s="1098">
        <v>1</v>
      </c>
      <c r="E9" s="1099">
        <v>2</v>
      </c>
      <c r="F9" s="1100">
        <v>3</v>
      </c>
      <c r="G9" s="1101">
        <v>4</v>
      </c>
      <c r="H9" s="1102" t="s">
        <v>1011</v>
      </c>
      <c r="I9" s="1103"/>
    </row>
    <row r="10" spans="2:9" ht="18.75" customHeight="1">
      <c r="B10" s="1438" t="s">
        <v>1012</v>
      </c>
      <c r="C10" s="1439"/>
      <c r="D10" s="1104">
        <f>1915589.14-692173</f>
        <v>1223416.14</v>
      </c>
      <c r="E10" s="1105">
        <v>1097872.36</v>
      </c>
      <c r="F10" s="1106">
        <v>938457.81</v>
      </c>
      <c r="G10" s="1107">
        <f>159414.56+10534.13</f>
        <v>169948.69</v>
      </c>
      <c r="H10" s="1107">
        <f>H13+H18</f>
        <v>115009.63999999984</v>
      </c>
      <c r="I10" s="1108"/>
    </row>
    <row r="11" spans="2:9" ht="13.5" customHeight="1">
      <c r="B11" s="1440" t="s">
        <v>76</v>
      </c>
      <c r="C11" s="1434"/>
      <c r="D11" s="1109"/>
      <c r="E11" s="1110"/>
      <c r="F11" s="1108"/>
      <c r="G11" s="1111"/>
      <c r="H11" s="1111"/>
      <c r="I11" s="1108"/>
    </row>
    <row r="12" spans="2:9" ht="4.5" customHeight="1" hidden="1">
      <c r="B12" s="1112"/>
      <c r="C12" s="1113"/>
      <c r="D12" s="1109"/>
      <c r="E12" s="1110"/>
      <c r="F12" s="1108"/>
      <c r="G12" s="1111"/>
      <c r="H12" s="1111" t="e">
        <f>#REF!-#REF!</f>
        <v>#REF!</v>
      </c>
      <c r="I12" s="1108"/>
    </row>
    <row r="13" spans="2:9" ht="27" customHeight="1">
      <c r="B13" s="1114" t="s">
        <v>187</v>
      </c>
      <c r="C13" s="1115" t="s">
        <v>1013</v>
      </c>
      <c r="D13" s="1116">
        <f>1243437.06-103908.8-389242</f>
        <v>750286.26</v>
      </c>
      <c r="E13" s="1110">
        <f>41828.3+645369.8</f>
        <v>687198.1000000001</v>
      </c>
      <c r="F13" s="1108">
        <f>41828.3+520495.33</f>
        <v>562323.63</v>
      </c>
      <c r="G13" s="1111">
        <f>124874.47+13.88+4011.84</f>
        <v>128900.19</v>
      </c>
      <c r="H13" s="1111">
        <f aca="true" t="shared" si="0" ref="H13:H18">D13-F13-G13</f>
        <v>59062.44</v>
      </c>
      <c r="I13" s="1108"/>
    </row>
    <row r="14" spans="2:9" ht="13.5" customHeight="1" hidden="1">
      <c r="B14" s="1114"/>
      <c r="C14" s="1117"/>
      <c r="D14" s="1116" t="e">
        <f>#REF!+#REF!</f>
        <v>#REF!</v>
      </c>
      <c r="E14" s="1110"/>
      <c r="F14" s="1108"/>
      <c r="G14" s="1111"/>
      <c r="H14" s="1111" t="e">
        <f t="shared" si="0"/>
        <v>#REF!</v>
      </c>
      <c r="I14" s="1108"/>
    </row>
    <row r="15" spans="2:9" ht="18.75" customHeight="1" hidden="1">
      <c r="B15" s="1114"/>
      <c r="C15" s="1117"/>
      <c r="D15" s="1116" t="e">
        <f>#REF!+#REF!</f>
        <v>#REF!</v>
      </c>
      <c r="E15" s="1110"/>
      <c r="F15" s="1108"/>
      <c r="G15" s="1111"/>
      <c r="H15" s="1111" t="e">
        <f t="shared" si="0"/>
        <v>#REF!</v>
      </c>
      <c r="I15" s="1108"/>
    </row>
    <row r="16" spans="2:9" ht="12.75" customHeight="1" hidden="1">
      <c r="B16" s="1114"/>
      <c r="C16" s="1117"/>
      <c r="D16" s="1116" t="e">
        <f>#REF!+#REF!</f>
        <v>#REF!</v>
      </c>
      <c r="E16" s="1110"/>
      <c r="F16" s="1108"/>
      <c r="G16" s="1111"/>
      <c r="H16" s="1111" t="e">
        <f t="shared" si="0"/>
        <v>#REF!</v>
      </c>
      <c r="I16" s="1108"/>
    </row>
    <row r="17" spans="2:9" ht="15.75" customHeight="1" hidden="1">
      <c r="B17" s="1114"/>
      <c r="C17" s="1118"/>
      <c r="D17" s="1116" t="e">
        <f>#REF!+#REF!</f>
        <v>#REF!</v>
      </c>
      <c r="E17" s="1110"/>
      <c r="F17" s="1108"/>
      <c r="G17" s="1111"/>
      <c r="H17" s="1111" t="e">
        <f t="shared" si="0"/>
        <v>#REF!</v>
      </c>
      <c r="I17" s="1108"/>
    </row>
    <row r="18" spans="2:9" ht="26.25" customHeight="1">
      <c r="B18" s="1114" t="s">
        <v>188</v>
      </c>
      <c r="C18" s="1113" t="s">
        <v>1014</v>
      </c>
      <c r="D18" s="1116">
        <f>D10-D13</f>
        <v>473129.8799999999</v>
      </c>
      <c r="E18" s="1110">
        <f>E10-E13</f>
        <v>410674.26</v>
      </c>
      <c r="F18" s="1108">
        <f>F10-F13</f>
        <v>376134.18000000005</v>
      </c>
      <c r="G18" s="1111">
        <f>G10-G13</f>
        <v>41048.5</v>
      </c>
      <c r="H18" s="1111">
        <f t="shared" si="0"/>
        <v>55947.19999999984</v>
      </c>
      <c r="I18" s="1108"/>
    </row>
    <row r="19" spans="2:9" ht="15.75" customHeight="1">
      <c r="B19" s="1114"/>
      <c r="C19" s="1113" t="s">
        <v>202</v>
      </c>
      <c r="D19" s="1109"/>
      <c r="E19" s="1110"/>
      <c r="F19" s="1108"/>
      <c r="G19" s="1111"/>
      <c r="H19" s="1111"/>
      <c r="I19" s="1108"/>
    </row>
    <row r="20" spans="2:9" ht="22.5" customHeight="1" thickBot="1">
      <c r="B20" s="1119"/>
      <c r="C20" s="1120" t="s">
        <v>1015</v>
      </c>
      <c r="D20" s="1116"/>
      <c r="E20" s="1110"/>
      <c r="F20" s="1110"/>
      <c r="G20" s="1111"/>
      <c r="H20" s="1111"/>
      <c r="I20" s="1108"/>
    </row>
    <row r="21" spans="2:9" ht="19.5" customHeight="1" hidden="1">
      <c r="B21" s="1121"/>
      <c r="C21" s="1122" t="s">
        <v>1016</v>
      </c>
      <c r="D21" s="1109"/>
      <c r="E21" s="1110"/>
      <c r="F21" s="1108"/>
      <c r="G21" s="1111"/>
      <c r="H21" s="1111"/>
      <c r="I21" s="1108"/>
    </row>
    <row r="22" spans="2:9" s="73" customFormat="1" ht="26.25" customHeight="1">
      <c r="B22" s="1438" t="s">
        <v>1017</v>
      </c>
      <c r="C22" s="1439"/>
      <c r="D22" s="1123"/>
      <c r="E22" s="1124"/>
      <c r="F22" s="1125"/>
      <c r="G22" s="1126"/>
      <c r="H22" s="1126"/>
      <c r="I22" s="1127"/>
    </row>
    <row r="23" spans="2:9" s="73" customFormat="1" ht="22.5" customHeight="1">
      <c r="B23" s="1433" t="s">
        <v>1018</v>
      </c>
      <c r="C23" s="1434"/>
      <c r="D23" s="1128">
        <f>504459.43-12994-389242</f>
        <v>102223.43</v>
      </c>
      <c r="E23" s="1129">
        <f>41828.3+14002.62</f>
        <v>55830.920000000006</v>
      </c>
      <c r="F23" s="1129">
        <f>41828.296+14003</f>
        <v>55831.296</v>
      </c>
      <c r="G23" s="1130">
        <f>13.88+6505.67</f>
        <v>6519.55</v>
      </c>
      <c r="H23" s="1111">
        <f>D23-F23-G23</f>
        <v>39872.58399999999</v>
      </c>
      <c r="I23" s="1108"/>
    </row>
    <row r="24" spans="2:9" s="73" customFormat="1" ht="15.75" customHeight="1">
      <c r="B24" s="1433" t="s">
        <v>202</v>
      </c>
      <c r="C24" s="1434"/>
      <c r="D24" s="1131"/>
      <c r="E24" s="1129"/>
      <c r="F24" s="1127"/>
      <c r="G24" s="1132"/>
      <c r="H24" s="1111"/>
      <c r="I24" s="1108"/>
    </row>
    <row r="25" spans="2:9" s="73" customFormat="1" ht="24.75" customHeight="1" thickBot="1">
      <c r="B25" s="1435" t="s">
        <v>1019</v>
      </c>
      <c r="C25" s="1436"/>
      <c r="D25" s="1133"/>
      <c r="E25" s="1134"/>
      <c r="F25" s="1135"/>
      <c r="G25" s="1136"/>
      <c r="H25" s="1137"/>
      <c r="I25" s="1108"/>
    </row>
    <row r="26" spans="2:9" s="73" customFormat="1" ht="27" customHeight="1">
      <c r="B26" s="432"/>
      <c r="C26" s="432"/>
      <c r="D26" s="1138"/>
      <c r="E26" s="1139"/>
      <c r="F26" s="1138"/>
      <c r="G26" s="1139"/>
      <c r="H26" s="1139"/>
      <c r="I26" s="1139"/>
    </row>
    <row r="27" spans="2:7" s="1140" customFormat="1" ht="18.75" customHeight="1">
      <c r="B27"/>
      <c r="C27"/>
      <c r="D27" s="1141"/>
      <c r="E27" s="1142"/>
      <c r="F27" s="17"/>
      <c r="G27" s="17"/>
    </row>
    <row r="28" spans="2:7" s="1140" customFormat="1" ht="12" customHeight="1" hidden="1">
      <c r="B28"/>
      <c r="C28"/>
      <c r="D28" s="1141"/>
      <c r="F28" s="17"/>
      <c r="G28" s="17"/>
    </row>
    <row r="29" spans="2:9" s="1140" customFormat="1" ht="15.75" customHeight="1">
      <c r="B29" t="s">
        <v>1020</v>
      </c>
      <c r="D29" s="1141"/>
      <c r="E29" s="1143"/>
      <c r="F29" s="17"/>
      <c r="G29" s="17"/>
      <c r="H29" s="1144"/>
      <c r="I29" s="1144"/>
    </row>
    <row r="30" spans="2:9" s="1140" customFormat="1" ht="15.75" customHeight="1">
      <c r="B30" t="s">
        <v>1021</v>
      </c>
      <c r="F30" s="17"/>
      <c r="G30" s="17"/>
      <c r="H30" s="1144"/>
      <c r="I30" s="1144"/>
    </row>
    <row r="31" spans="1:9" ht="13.5" customHeight="1">
      <c r="A31" s="973"/>
      <c r="B31" s="1145" t="s">
        <v>1022</v>
      </c>
      <c r="C31" s="1091"/>
      <c r="D31" s="1091"/>
      <c r="E31" s="1091"/>
      <c r="F31" s="1091"/>
      <c r="G31" s="1091"/>
      <c r="H31" s="973"/>
      <c r="I31" s="973"/>
    </row>
    <row r="32" spans="1:9" s="973" customFormat="1" ht="12.75" customHeight="1">
      <c r="A32" s="1146"/>
      <c r="B32" t="s">
        <v>1023</v>
      </c>
      <c r="C32" s="1140"/>
      <c r="D32" s="1140"/>
      <c r="E32" s="1140"/>
      <c r="F32" s="17"/>
      <c r="G32" s="17"/>
      <c r="H32" s="1140"/>
      <c r="I32" s="1140"/>
    </row>
    <row r="33" spans="1:9" ht="13.5" customHeight="1">
      <c r="A33" s="1146"/>
      <c r="B33" t="s">
        <v>1024</v>
      </c>
      <c r="C33" s="1140"/>
      <c r="D33" s="1140"/>
      <c r="E33" s="1140"/>
      <c r="F33" s="17"/>
      <c r="G33" s="1147"/>
      <c r="H33" s="1140"/>
      <c r="I33" s="1140"/>
    </row>
    <row r="34" spans="1:9" ht="13.5" customHeight="1">
      <c r="A34" s="973"/>
      <c r="B34" s="1145" t="s">
        <v>1025</v>
      </c>
      <c r="C34" s="1091"/>
      <c r="D34" s="1091"/>
      <c r="E34" s="1091"/>
      <c r="F34" s="1091"/>
      <c r="G34" s="1091"/>
      <c r="H34" s="973"/>
      <c r="I34" s="973"/>
    </row>
    <row r="35" spans="2:9" ht="14.25" customHeight="1">
      <c r="B35" s="1145" t="s">
        <v>1026</v>
      </c>
      <c r="C35" s="5"/>
      <c r="F35"/>
      <c r="G35" s="5"/>
      <c r="H35"/>
      <c r="I35"/>
    </row>
    <row r="36" spans="2:9" ht="21" customHeight="1">
      <c r="B36" s="5"/>
      <c r="C36" s="5"/>
      <c r="F36"/>
      <c r="G36" s="5"/>
      <c r="H36"/>
      <c r="I36"/>
    </row>
    <row r="37" spans="2:9" ht="12.75">
      <c r="B37" s="70"/>
      <c r="C37" s="5"/>
      <c r="F37"/>
      <c r="G37" s="5"/>
      <c r="H37"/>
      <c r="I37"/>
    </row>
    <row r="38" spans="2:8" s="69" customFormat="1" ht="18.75" customHeight="1">
      <c r="B38" s="69" t="s">
        <v>1339</v>
      </c>
      <c r="D38" s="69" t="s">
        <v>1931</v>
      </c>
      <c r="G38" s="1437" t="s">
        <v>1929</v>
      </c>
      <c r="H38" s="1437"/>
    </row>
    <row r="39" ht="12.75">
      <c r="C39" s="5"/>
    </row>
  </sheetData>
  <mergeCells count="13">
    <mergeCell ref="B24:C24"/>
    <mergeCell ref="B25:C25"/>
    <mergeCell ref="G38:H38"/>
    <mergeCell ref="B10:C10"/>
    <mergeCell ref="B11:C11"/>
    <mergeCell ref="B22:C22"/>
    <mergeCell ref="B23:C23"/>
    <mergeCell ref="B3:H3"/>
    <mergeCell ref="B4:H4"/>
    <mergeCell ref="B7:C9"/>
    <mergeCell ref="D7:D8"/>
    <mergeCell ref="G7:G8"/>
    <mergeCell ref="H7:H8"/>
  </mergeCells>
  <printOptions horizontalCentered="1"/>
  <pageMargins left="0.7874015748031497" right="0.7874015748031497" top="0.984251968503937" bottom="0.7874015748031497" header="0.7086614173228347" footer="0.31496062992125984"/>
  <pageSetup fitToHeight="1" fitToWidth="1" horizontalDpi="600" verticalDpi="600" orientation="landscape" paperSize="9" scale="68" r:id="rId1"/>
  <headerFooter alignWithMargins="0">
    <oddFooter>&amp;C&amp;12&amp;P+114
&amp;10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67"/>
  <sheetViews>
    <sheetView view="pageBreakPreview" zoomScale="75" zoomScaleSheetLayoutView="75" workbookViewId="0" topLeftCell="A52">
      <selection activeCell="B233" sqref="B233"/>
    </sheetView>
  </sheetViews>
  <sheetFormatPr defaultColWidth="9.00390625" defaultRowHeight="12.75"/>
  <cols>
    <col min="1" max="1" width="46.375" style="19" customWidth="1"/>
    <col min="2" max="5" width="15.75390625" style="19" customWidth="1"/>
    <col min="6" max="7" width="9.625" style="19" customWidth="1"/>
    <col min="8" max="8" width="1.12109375" style="19" customWidth="1"/>
    <col min="9" max="16384" width="9.125" style="19" customWidth="1"/>
  </cols>
  <sheetData>
    <row r="1" spans="1:7" s="435" customFormat="1" ht="13.5" customHeight="1">
      <c r="A1" s="434"/>
      <c r="G1" s="436"/>
    </row>
    <row r="2" spans="1:7" ht="44.25" customHeight="1">
      <c r="A2" s="437" t="s">
        <v>284</v>
      </c>
      <c r="B2" s="438"/>
      <c r="C2" s="438"/>
      <c r="D2" s="438"/>
      <c r="E2" s="438"/>
      <c r="F2" s="438"/>
      <c r="G2" s="438"/>
    </row>
    <row r="3" spans="1:7" ht="12.75" customHeight="1">
      <c r="A3" s="439" t="s">
        <v>285</v>
      </c>
      <c r="B3" s="438"/>
      <c r="C3" s="438"/>
      <c r="D3" s="438"/>
      <c r="E3" s="438"/>
      <c r="F3" s="438"/>
      <c r="G3" s="438"/>
    </row>
    <row r="4" spans="1:7" ht="16.5" customHeight="1" thickBot="1">
      <c r="A4" s="439" t="s">
        <v>286</v>
      </c>
      <c r="B4" s="440"/>
      <c r="C4" s="440"/>
      <c r="D4" s="440"/>
      <c r="E4" s="440"/>
      <c r="F4" s="440"/>
      <c r="G4" s="441" t="s">
        <v>182</v>
      </c>
    </row>
    <row r="5" spans="1:7" ht="15" customHeight="1">
      <c r="A5" s="442"/>
      <c r="B5" s="443"/>
      <c r="C5" s="444" t="s">
        <v>287</v>
      </c>
      <c r="D5" s="445"/>
      <c r="E5" s="443"/>
      <c r="F5" s="446" t="s">
        <v>288</v>
      </c>
      <c r="G5" s="447" t="s">
        <v>289</v>
      </c>
    </row>
    <row r="6" spans="1:7" ht="15" customHeight="1">
      <c r="A6" s="448" t="s">
        <v>290</v>
      </c>
      <c r="B6" s="449" t="s">
        <v>291</v>
      </c>
      <c r="C6" s="450" t="s">
        <v>136</v>
      </c>
      <c r="D6" s="451" t="s">
        <v>137</v>
      </c>
      <c r="E6" s="449" t="s">
        <v>292</v>
      </c>
      <c r="F6" s="452" t="s">
        <v>293</v>
      </c>
      <c r="G6" s="453" t="s">
        <v>294</v>
      </c>
    </row>
    <row r="7" spans="1:7" ht="12.75" customHeight="1">
      <c r="A7" s="454"/>
      <c r="B7" s="455"/>
      <c r="C7" s="456" t="s">
        <v>183</v>
      </c>
      <c r="D7" s="457" t="s">
        <v>183</v>
      </c>
      <c r="E7" s="455"/>
      <c r="F7" s="458" t="s">
        <v>295</v>
      </c>
      <c r="G7" s="459" t="s">
        <v>296</v>
      </c>
    </row>
    <row r="8" spans="1:7" ht="12.75" customHeight="1" thickBot="1">
      <c r="A8" s="460"/>
      <c r="B8" s="461">
        <v>0</v>
      </c>
      <c r="C8" s="461">
        <v>1</v>
      </c>
      <c r="D8" s="462">
        <v>2</v>
      </c>
      <c r="E8" s="461">
        <v>3</v>
      </c>
      <c r="F8" s="463">
        <v>4</v>
      </c>
      <c r="G8" s="464">
        <v>5</v>
      </c>
    </row>
    <row r="9" spans="1:7" s="469" customFormat="1" ht="16.5" customHeight="1">
      <c r="A9" s="465" t="s">
        <v>297</v>
      </c>
      <c r="B9" s="466"/>
      <c r="C9" s="467"/>
      <c r="D9" s="467"/>
      <c r="E9" s="467"/>
      <c r="F9" s="466"/>
      <c r="G9" s="468" t="str">
        <f aca="true" t="shared" si="0" ref="G9:G72">IF(B9&gt;0,E9/B9*100," ")</f>
        <v> </v>
      </c>
    </row>
    <row r="10" spans="1:7" ht="16.5" customHeight="1">
      <c r="A10" s="470" t="s">
        <v>298</v>
      </c>
      <c r="B10" s="471">
        <v>0</v>
      </c>
      <c r="C10" s="471">
        <v>0</v>
      </c>
      <c r="D10" s="471">
        <v>0</v>
      </c>
      <c r="E10" s="471">
        <v>0</v>
      </c>
      <c r="F10" s="471" t="str">
        <f aca="true" t="shared" si="1" ref="F10:F73">IF(D10&gt;0,E10/D10*100," ")</f>
        <v> </v>
      </c>
      <c r="G10" s="472" t="str">
        <f t="shared" si="0"/>
        <v> </v>
      </c>
    </row>
    <row r="11" spans="1:7" ht="22.5" customHeight="1">
      <c r="A11" s="470" t="s">
        <v>299</v>
      </c>
      <c r="B11" s="471">
        <v>0</v>
      </c>
      <c r="C11" s="471">
        <v>0</v>
      </c>
      <c r="D11" s="471">
        <v>0</v>
      </c>
      <c r="E11" s="471">
        <v>0</v>
      </c>
      <c r="F11" s="471" t="str">
        <f t="shared" si="1"/>
        <v> </v>
      </c>
      <c r="G11" s="472" t="str">
        <f t="shared" si="0"/>
        <v> </v>
      </c>
    </row>
    <row r="12" spans="1:7" ht="22.5" customHeight="1">
      <c r="A12" s="470" t="s">
        <v>300</v>
      </c>
      <c r="B12" s="471">
        <v>0</v>
      </c>
      <c r="C12" s="471">
        <v>0</v>
      </c>
      <c r="D12" s="471">
        <v>0</v>
      </c>
      <c r="E12" s="471">
        <v>0</v>
      </c>
      <c r="F12" s="471" t="str">
        <f t="shared" si="1"/>
        <v> </v>
      </c>
      <c r="G12" s="472" t="str">
        <f t="shared" si="0"/>
        <v> </v>
      </c>
    </row>
    <row r="13" spans="1:7" ht="22.5" customHeight="1">
      <c r="A13" s="470" t="s">
        <v>301</v>
      </c>
      <c r="B13" s="471">
        <v>0</v>
      </c>
      <c r="C13" s="471">
        <v>0</v>
      </c>
      <c r="D13" s="471">
        <v>0</v>
      </c>
      <c r="E13" s="471">
        <v>0</v>
      </c>
      <c r="F13" s="471" t="str">
        <f t="shared" si="1"/>
        <v> </v>
      </c>
      <c r="G13" s="472" t="str">
        <f t="shared" si="0"/>
        <v> </v>
      </c>
    </row>
    <row r="14" spans="1:7" ht="16.5" customHeight="1">
      <c r="A14" s="470" t="s">
        <v>302</v>
      </c>
      <c r="B14" s="471">
        <v>0</v>
      </c>
      <c r="C14" s="471">
        <v>0</v>
      </c>
      <c r="D14" s="471">
        <v>0</v>
      </c>
      <c r="E14" s="471">
        <v>0</v>
      </c>
      <c r="F14" s="471" t="str">
        <f t="shared" si="1"/>
        <v> </v>
      </c>
      <c r="G14" s="472" t="str">
        <f t="shared" si="0"/>
        <v> </v>
      </c>
    </row>
    <row r="15" spans="1:7" s="469" customFormat="1" ht="17.25" customHeight="1">
      <c r="A15" s="473" t="s">
        <v>303</v>
      </c>
      <c r="B15" s="474">
        <v>0</v>
      </c>
      <c r="C15" s="474">
        <v>0</v>
      </c>
      <c r="D15" s="474">
        <v>0</v>
      </c>
      <c r="E15" s="474">
        <v>0</v>
      </c>
      <c r="F15" s="474" t="str">
        <f t="shared" si="1"/>
        <v> </v>
      </c>
      <c r="G15" s="475" t="str">
        <f t="shared" si="0"/>
        <v> </v>
      </c>
    </row>
    <row r="16" spans="1:7" ht="18" customHeight="1">
      <c r="A16" s="470" t="s">
        <v>304</v>
      </c>
      <c r="B16" s="471">
        <v>0</v>
      </c>
      <c r="C16" s="471">
        <v>0</v>
      </c>
      <c r="D16" s="471">
        <v>0</v>
      </c>
      <c r="E16" s="471">
        <v>0</v>
      </c>
      <c r="F16" s="471" t="str">
        <f t="shared" si="1"/>
        <v> </v>
      </c>
      <c r="G16" s="472" t="str">
        <f t="shared" si="0"/>
        <v> </v>
      </c>
    </row>
    <row r="17" spans="1:7" ht="16.5" customHeight="1">
      <c r="A17" s="470" t="s">
        <v>305</v>
      </c>
      <c r="B17" s="471">
        <v>0</v>
      </c>
      <c r="C17" s="471">
        <v>0</v>
      </c>
      <c r="D17" s="471">
        <v>0</v>
      </c>
      <c r="E17" s="471">
        <v>0</v>
      </c>
      <c r="F17" s="471" t="str">
        <f t="shared" si="1"/>
        <v> </v>
      </c>
      <c r="G17" s="472" t="str">
        <f t="shared" si="0"/>
        <v> </v>
      </c>
    </row>
    <row r="18" spans="1:7" ht="16.5" customHeight="1">
      <c r="A18" s="470" t="s">
        <v>306</v>
      </c>
      <c r="B18" s="471">
        <v>0</v>
      </c>
      <c r="C18" s="471">
        <v>0</v>
      </c>
      <c r="D18" s="471">
        <v>0</v>
      </c>
      <c r="E18" s="471">
        <v>0</v>
      </c>
      <c r="F18" s="471" t="str">
        <f t="shared" si="1"/>
        <v> </v>
      </c>
      <c r="G18" s="472" t="str">
        <f t="shared" si="0"/>
        <v> </v>
      </c>
    </row>
    <row r="19" spans="1:7" ht="16.5" customHeight="1">
      <c r="A19" s="476" t="s">
        <v>307</v>
      </c>
      <c r="B19" s="477">
        <v>0</v>
      </c>
      <c r="C19" s="477">
        <v>0</v>
      </c>
      <c r="D19" s="477">
        <v>0</v>
      </c>
      <c r="E19" s="477">
        <v>0</v>
      </c>
      <c r="F19" s="477" t="str">
        <f t="shared" si="1"/>
        <v> </v>
      </c>
      <c r="G19" s="478" t="str">
        <f t="shared" si="0"/>
        <v> </v>
      </c>
    </row>
    <row r="20" spans="1:7" ht="16.5" customHeight="1">
      <c r="A20" s="470" t="s">
        <v>308</v>
      </c>
      <c r="B20" s="471">
        <v>0</v>
      </c>
      <c r="C20" s="471">
        <v>0</v>
      </c>
      <c r="D20" s="471">
        <v>0</v>
      </c>
      <c r="E20" s="471">
        <v>0</v>
      </c>
      <c r="F20" s="471" t="str">
        <f t="shared" si="1"/>
        <v> </v>
      </c>
      <c r="G20" s="472" t="str">
        <f t="shared" si="0"/>
        <v> </v>
      </c>
    </row>
    <row r="21" spans="1:7" ht="16.5" customHeight="1">
      <c r="A21" s="470" t="s">
        <v>309</v>
      </c>
      <c r="B21" s="471">
        <v>0</v>
      </c>
      <c r="C21" s="471">
        <v>0</v>
      </c>
      <c r="D21" s="471">
        <v>0</v>
      </c>
      <c r="E21" s="471">
        <v>0</v>
      </c>
      <c r="F21" s="471" t="str">
        <f t="shared" si="1"/>
        <v> </v>
      </c>
      <c r="G21" s="472" t="str">
        <f t="shared" si="0"/>
        <v> </v>
      </c>
    </row>
    <row r="22" spans="1:7" ht="16.5" customHeight="1">
      <c r="A22" s="470" t="s">
        <v>310</v>
      </c>
      <c r="B22" s="471">
        <v>0</v>
      </c>
      <c r="C22" s="471">
        <v>0</v>
      </c>
      <c r="D22" s="471">
        <v>0</v>
      </c>
      <c r="E22" s="471">
        <v>0</v>
      </c>
      <c r="F22" s="471" t="str">
        <f t="shared" si="1"/>
        <v> </v>
      </c>
      <c r="G22" s="472" t="str">
        <f t="shared" si="0"/>
        <v> </v>
      </c>
    </row>
    <row r="23" spans="1:7" ht="16.5" customHeight="1">
      <c r="A23" s="470" t="s">
        <v>311</v>
      </c>
      <c r="B23" s="471">
        <v>0</v>
      </c>
      <c r="C23" s="471">
        <v>0</v>
      </c>
      <c r="D23" s="471">
        <v>0</v>
      </c>
      <c r="E23" s="471">
        <v>0</v>
      </c>
      <c r="F23" s="471" t="str">
        <f t="shared" si="1"/>
        <v> </v>
      </c>
      <c r="G23" s="472" t="str">
        <f t="shared" si="0"/>
        <v> </v>
      </c>
    </row>
    <row r="24" spans="1:7" ht="16.5" customHeight="1">
      <c r="A24" s="470" t="s">
        <v>312</v>
      </c>
      <c r="B24" s="471">
        <v>0</v>
      </c>
      <c r="C24" s="471">
        <v>0</v>
      </c>
      <c r="D24" s="471">
        <v>0</v>
      </c>
      <c r="E24" s="471">
        <v>0</v>
      </c>
      <c r="F24" s="471" t="str">
        <f t="shared" si="1"/>
        <v> </v>
      </c>
      <c r="G24" s="472" t="str">
        <f t="shared" si="0"/>
        <v> </v>
      </c>
    </row>
    <row r="25" spans="1:7" s="469" customFormat="1" ht="17.25" customHeight="1">
      <c r="A25" s="473" t="s">
        <v>313</v>
      </c>
      <c r="B25" s="474">
        <v>0</v>
      </c>
      <c r="C25" s="474">
        <v>0</v>
      </c>
      <c r="D25" s="474">
        <v>0</v>
      </c>
      <c r="E25" s="474">
        <v>0</v>
      </c>
      <c r="F25" s="474" t="str">
        <f t="shared" si="1"/>
        <v> </v>
      </c>
      <c r="G25" s="475" t="str">
        <f t="shared" si="0"/>
        <v> </v>
      </c>
    </row>
    <row r="26" spans="1:7" ht="18" customHeight="1">
      <c r="A26" s="470" t="s">
        <v>314</v>
      </c>
      <c r="B26" s="471">
        <v>0</v>
      </c>
      <c r="C26" s="471">
        <v>0</v>
      </c>
      <c r="D26" s="471">
        <v>0</v>
      </c>
      <c r="E26" s="471">
        <v>0</v>
      </c>
      <c r="F26" s="471" t="str">
        <f t="shared" si="1"/>
        <v> </v>
      </c>
      <c r="G26" s="472" t="str">
        <f t="shared" si="0"/>
        <v> </v>
      </c>
    </row>
    <row r="27" spans="1:7" ht="16.5" customHeight="1">
      <c r="A27" s="470" t="s">
        <v>315</v>
      </c>
      <c r="B27" s="471">
        <v>0</v>
      </c>
      <c r="C27" s="471">
        <v>0</v>
      </c>
      <c r="D27" s="471">
        <v>0</v>
      </c>
      <c r="E27" s="471">
        <v>0</v>
      </c>
      <c r="F27" s="471" t="str">
        <f t="shared" si="1"/>
        <v> </v>
      </c>
      <c r="G27" s="472" t="str">
        <f t="shared" si="0"/>
        <v> </v>
      </c>
    </row>
    <row r="28" spans="1:7" s="469" customFormat="1" ht="16.5" customHeight="1">
      <c r="A28" s="470" t="s">
        <v>316</v>
      </c>
      <c r="B28" s="471">
        <v>0</v>
      </c>
      <c r="C28" s="471">
        <v>0</v>
      </c>
      <c r="D28" s="471">
        <v>0</v>
      </c>
      <c r="E28" s="471">
        <v>0</v>
      </c>
      <c r="F28" s="471" t="str">
        <f t="shared" si="1"/>
        <v> </v>
      </c>
      <c r="G28" s="472" t="str">
        <f t="shared" si="0"/>
        <v> </v>
      </c>
    </row>
    <row r="29" spans="1:7" ht="17.25" customHeight="1">
      <c r="A29" s="473" t="s">
        <v>314</v>
      </c>
      <c r="B29" s="474">
        <v>0</v>
      </c>
      <c r="C29" s="474">
        <v>0</v>
      </c>
      <c r="D29" s="474">
        <v>0</v>
      </c>
      <c r="E29" s="474">
        <v>0</v>
      </c>
      <c r="F29" s="474" t="str">
        <f t="shared" si="1"/>
        <v> </v>
      </c>
      <c r="G29" s="475" t="str">
        <f t="shared" si="0"/>
        <v> </v>
      </c>
    </row>
    <row r="30" spans="1:7" ht="18" customHeight="1">
      <c r="A30" s="470" t="s">
        <v>317</v>
      </c>
      <c r="B30" s="471">
        <v>0</v>
      </c>
      <c r="C30" s="471">
        <v>0</v>
      </c>
      <c r="D30" s="471">
        <v>0</v>
      </c>
      <c r="E30" s="471">
        <v>0</v>
      </c>
      <c r="F30" s="471" t="str">
        <f t="shared" si="1"/>
        <v> </v>
      </c>
      <c r="G30" s="472" t="str">
        <f t="shared" si="0"/>
        <v> </v>
      </c>
    </row>
    <row r="31" spans="1:7" ht="16.5" customHeight="1">
      <c r="A31" s="470" t="s">
        <v>318</v>
      </c>
      <c r="B31" s="471">
        <v>0</v>
      </c>
      <c r="C31" s="471">
        <v>0</v>
      </c>
      <c r="D31" s="471">
        <v>0</v>
      </c>
      <c r="E31" s="471">
        <v>0</v>
      </c>
      <c r="F31" s="471" t="str">
        <f t="shared" si="1"/>
        <v> </v>
      </c>
      <c r="G31" s="472" t="str">
        <f t="shared" si="0"/>
        <v> </v>
      </c>
    </row>
    <row r="32" spans="1:7" s="469" customFormat="1" ht="16.5" customHeight="1">
      <c r="A32" s="470" t="s">
        <v>319</v>
      </c>
      <c r="B32" s="471">
        <v>0</v>
      </c>
      <c r="C32" s="471">
        <v>0</v>
      </c>
      <c r="D32" s="471">
        <v>0</v>
      </c>
      <c r="E32" s="471">
        <v>0</v>
      </c>
      <c r="F32" s="471" t="str">
        <f t="shared" si="1"/>
        <v> </v>
      </c>
      <c r="G32" s="472" t="str">
        <f t="shared" si="0"/>
        <v> </v>
      </c>
    </row>
    <row r="33" spans="1:7" ht="17.25" customHeight="1">
      <c r="A33" s="473" t="s">
        <v>320</v>
      </c>
      <c r="B33" s="474">
        <v>0</v>
      </c>
      <c r="C33" s="474">
        <v>0</v>
      </c>
      <c r="D33" s="474">
        <v>0</v>
      </c>
      <c r="E33" s="474">
        <v>0</v>
      </c>
      <c r="F33" s="474" t="str">
        <f t="shared" si="1"/>
        <v> </v>
      </c>
      <c r="G33" s="475" t="str">
        <f t="shared" si="0"/>
        <v> </v>
      </c>
    </row>
    <row r="34" spans="1:7" ht="24" customHeight="1">
      <c r="A34" s="470" t="s">
        <v>321</v>
      </c>
      <c r="B34" s="471">
        <v>7003512.33</v>
      </c>
      <c r="C34" s="471">
        <v>7426681</v>
      </c>
      <c r="D34" s="471">
        <v>7426681</v>
      </c>
      <c r="E34" s="471">
        <v>7023344.8100000005</v>
      </c>
      <c r="F34" s="471">
        <f t="shared" si="1"/>
        <v>94.56909230381648</v>
      </c>
      <c r="G34" s="472">
        <f t="shared" si="0"/>
        <v>100.28317905453021</v>
      </c>
    </row>
    <row r="35" spans="1:7" ht="22.5" customHeight="1">
      <c r="A35" s="470" t="s">
        <v>322</v>
      </c>
      <c r="B35" s="471">
        <v>5766970.53</v>
      </c>
      <c r="C35" s="471">
        <v>6116090</v>
      </c>
      <c r="D35" s="471">
        <v>6116090</v>
      </c>
      <c r="E35" s="471">
        <v>5783329.37</v>
      </c>
      <c r="F35" s="471">
        <f t="shared" si="1"/>
        <v>94.55925877480547</v>
      </c>
      <c r="G35" s="472">
        <f t="shared" si="0"/>
        <v>100.28366435921426</v>
      </c>
    </row>
    <row r="36" spans="1:7" ht="16.5" customHeight="1">
      <c r="A36" s="470" t="s">
        <v>323</v>
      </c>
      <c r="B36" s="471">
        <v>0</v>
      </c>
      <c r="C36" s="471">
        <v>0</v>
      </c>
      <c r="D36" s="471">
        <v>0</v>
      </c>
      <c r="E36" s="471">
        <v>0</v>
      </c>
      <c r="F36" s="471" t="str">
        <f t="shared" si="1"/>
        <v> </v>
      </c>
      <c r="G36" s="472" t="str">
        <f t="shared" si="0"/>
        <v> </v>
      </c>
    </row>
    <row r="37" spans="1:7" ht="16.5" customHeight="1">
      <c r="A37" s="470" t="s">
        <v>324</v>
      </c>
      <c r="B37" s="471">
        <v>0</v>
      </c>
      <c r="C37" s="471">
        <v>0</v>
      </c>
      <c r="D37" s="471">
        <v>0</v>
      </c>
      <c r="E37" s="471">
        <v>0</v>
      </c>
      <c r="F37" s="471" t="str">
        <f t="shared" si="1"/>
        <v> </v>
      </c>
      <c r="G37" s="472" t="str">
        <f t="shared" si="0"/>
        <v> </v>
      </c>
    </row>
    <row r="38" spans="1:7" s="469" customFormat="1" ht="16.5" customHeight="1">
      <c r="A38" s="470" t="s">
        <v>325</v>
      </c>
      <c r="B38" s="471">
        <v>0</v>
      </c>
      <c r="C38" s="471">
        <v>0</v>
      </c>
      <c r="D38" s="471">
        <v>0</v>
      </c>
      <c r="E38" s="471">
        <v>0</v>
      </c>
      <c r="F38" s="471" t="str">
        <f t="shared" si="1"/>
        <v> </v>
      </c>
      <c r="G38" s="472" t="str">
        <f t="shared" si="0"/>
        <v> </v>
      </c>
    </row>
    <row r="39" spans="1:7" ht="36">
      <c r="A39" s="473" t="s">
        <v>326</v>
      </c>
      <c r="B39" s="474">
        <v>7003512.33</v>
      </c>
      <c r="C39" s="474">
        <v>7426681</v>
      </c>
      <c r="D39" s="474">
        <v>7426681</v>
      </c>
      <c r="E39" s="474">
        <v>7023344.8100000005</v>
      </c>
      <c r="F39" s="474">
        <f t="shared" si="1"/>
        <v>94.56909230381648</v>
      </c>
      <c r="G39" s="475">
        <f t="shared" si="0"/>
        <v>100.28317905453021</v>
      </c>
    </row>
    <row r="40" spans="1:7" s="469" customFormat="1" ht="18" customHeight="1">
      <c r="A40" s="470" t="s">
        <v>327</v>
      </c>
      <c r="B40" s="471">
        <v>0</v>
      </c>
      <c r="C40" s="471">
        <v>0</v>
      </c>
      <c r="D40" s="471">
        <v>0</v>
      </c>
      <c r="E40" s="471">
        <v>0</v>
      </c>
      <c r="F40" s="471" t="str">
        <f t="shared" si="1"/>
        <v> </v>
      </c>
      <c r="G40" s="472" t="str">
        <f t="shared" si="0"/>
        <v> </v>
      </c>
    </row>
    <row r="41" spans="1:7" s="469" customFormat="1" ht="18" customHeight="1" thickBot="1">
      <c r="A41" s="473" t="s">
        <v>327</v>
      </c>
      <c r="B41" s="474">
        <v>0</v>
      </c>
      <c r="C41" s="474">
        <v>0</v>
      </c>
      <c r="D41" s="474">
        <v>0</v>
      </c>
      <c r="E41" s="474">
        <v>0</v>
      </c>
      <c r="F41" s="474" t="str">
        <f t="shared" si="1"/>
        <v> </v>
      </c>
      <c r="G41" s="475" t="str">
        <f t="shared" si="0"/>
        <v> </v>
      </c>
    </row>
    <row r="42" spans="1:7" s="469" customFormat="1" ht="34.5" customHeight="1" thickBot="1">
      <c r="A42" s="479" t="s">
        <v>328</v>
      </c>
      <c r="B42" s="480">
        <v>7003512.33</v>
      </c>
      <c r="C42" s="480">
        <v>7426681</v>
      </c>
      <c r="D42" s="480">
        <v>7426681</v>
      </c>
      <c r="E42" s="480">
        <v>7023344.8100000005</v>
      </c>
      <c r="F42" s="480">
        <f t="shared" si="1"/>
        <v>94.56909230381648</v>
      </c>
      <c r="G42" s="481">
        <f t="shared" si="0"/>
        <v>100.28317905453021</v>
      </c>
    </row>
    <row r="43" spans="1:7" ht="30" customHeight="1" thickBot="1">
      <c r="A43" s="482" t="s">
        <v>329</v>
      </c>
      <c r="B43" s="483">
        <v>0</v>
      </c>
      <c r="C43" s="483">
        <v>0</v>
      </c>
      <c r="D43" s="483">
        <v>0</v>
      </c>
      <c r="E43" s="483">
        <v>0</v>
      </c>
      <c r="F43" s="483" t="str">
        <f t="shared" si="1"/>
        <v> </v>
      </c>
      <c r="G43" s="484" t="str">
        <f t="shared" si="0"/>
        <v> </v>
      </c>
    </row>
    <row r="44" spans="1:7" ht="18" customHeight="1">
      <c r="A44" s="485" t="s">
        <v>330</v>
      </c>
      <c r="B44" s="471">
        <v>95442.54</v>
      </c>
      <c r="C44" s="471">
        <v>66854</v>
      </c>
      <c r="D44" s="471">
        <v>65113.88</v>
      </c>
      <c r="E44" s="471">
        <v>90629.59</v>
      </c>
      <c r="F44" s="471">
        <f t="shared" si="1"/>
        <v>139.18628409180963</v>
      </c>
      <c r="G44" s="472">
        <f t="shared" si="0"/>
        <v>94.95722766808176</v>
      </c>
    </row>
    <row r="45" spans="1:7" ht="16.5" customHeight="1">
      <c r="A45" s="485" t="s">
        <v>331</v>
      </c>
      <c r="B45" s="471">
        <v>40705.46</v>
      </c>
      <c r="C45" s="471">
        <v>300</v>
      </c>
      <c r="D45" s="471">
        <v>0</v>
      </c>
      <c r="E45" s="471">
        <v>345955.97</v>
      </c>
      <c r="F45" s="471" t="str">
        <f t="shared" si="1"/>
        <v> </v>
      </c>
      <c r="G45" s="472">
        <f t="shared" si="0"/>
        <v>849.900652148385</v>
      </c>
    </row>
    <row r="46" spans="1:7" ht="16.5" customHeight="1">
      <c r="A46" s="485" t="s">
        <v>332</v>
      </c>
      <c r="B46" s="471">
        <v>0</v>
      </c>
      <c r="C46" s="471">
        <v>0</v>
      </c>
      <c r="D46" s="471">
        <v>0</v>
      </c>
      <c r="E46" s="471">
        <v>0</v>
      </c>
      <c r="F46" s="471" t="str">
        <f t="shared" si="1"/>
        <v> </v>
      </c>
      <c r="G46" s="472" t="str">
        <f t="shared" si="0"/>
        <v> </v>
      </c>
    </row>
    <row r="47" spans="1:7" ht="16.5" customHeight="1">
      <c r="A47" s="485" t="s">
        <v>333</v>
      </c>
      <c r="B47" s="471">
        <v>40705.46</v>
      </c>
      <c r="C47" s="471">
        <v>300</v>
      </c>
      <c r="D47" s="471">
        <v>0</v>
      </c>
      <c r="E47" s="471">
        <v>345955.97</v>
      </c>
      <c r="F47" s="471" t="str">
        <f t="shared" si="1"/>
        <v> </v>
      </c>
      <c r="G47" s="472">
        <f t="shared" si="0"/>
        <v>849.900652148385</v>
      </c>
    </row>
    <row r="48" spans="1:7" ht="16.5" customHeight="1">
      <c r="A48" s="485" t="s">
        <v>334</v>
      </c>
      <c r="B48" s="471">
        <v>38496.32</v>
      </c>
      <c r="C48" s="471">
        <v>33806</v>
      </c>
      <c r="D48" s="471">
        <v>26993.1</v>
      </c>
      <c r="E48" s="471">
        <v>41150.15</v>
      </c>
      <c r="F48" s="471">
        <f t="shared" si="1"/>
        <v>152.4469216207105</v>
      </c>
      <c r="G48" s="472">
        <f t="shared" si="0"/>
        <v>106.89372386763203</v>
      </c>
    </row>
    <row r="49" spans="1:7" ht="16.5" customHeight="1">
      <c r="A49" s="485" t="s">
        <v>335</v>
      </c>
      <c r="B49" s="471">
        <v>3277.05</v>
      </c>
      <c r="C49" s="471">
        <v>1320</v>
      </c>
      <c r="D49" s="471">
        <v>1114.51</v>
      </c>
      <c r="E49" s="471">
        <v>2709.13</v>
      </c>
      <c r="F49" s="471">
        <f t="shared" si="1"/>
        <v>243.07812401862705</v>
      </c>
      <c r="G49" s="472">
        <f t="shared" si="0"/>
        <v>82.66977922216627</v>
      </c>
    </row>
    <row r="50" spans="1:7" s="469" customFormat="1" ht="16.5" customHeight="1">
      <c r="A50" s="485" t="s">
        <v>336</v>
      </c>
      <c r="B50" s="471">
        <v>0</v>
      </c>
      <c r="C50" s="471">
        <v>0</v>
      </c>
      <c r="D50" s="471">
        <v>0</v>
      </c>
      <c r="E50" s="471">
        <v>0</v>
      </c>
      <c r="F50" s="471" t="str">
        <f t="shared" si="1"/>
        <v> </v>
      </c>
      <c r="G50" s="472" t="str">
        <f t="shared" si="0"/>
        <v> </v>
      </c>
    </row>
    <row r="51" spans="1:7" ht="23.25" customHeight="1">
      <c r="A51" s="486" t="s">
        <v>337</v>
      </c>
      <c r="B51" s="474">
        <v>177921.37</v>
      </c>
      <c r="C51" s="474">
        <v>102280</v>
      </c>
      <c r="D51" s="474">
        <v>93221.49</v>
      </c>
      <c r="E51" s="474">
        <v>480444.84</v>
      </c>
      <c r="F51" s="474">
        <f t="shared" si="1"/>
        <v>515.3799193726683</v>
      </c>
      <c r="G51" s="475">
        <f t="shared" si="0"/>
        <v>270.0321158723092</v>
      </c>
    </row>
    <row r="52" spans="1:7" ht="18" customHeight="1">
      <c r="A52" s="485" t="s">
        <v>338</v>
      </c>
      <c r="B52" s="471">
        <v>5142.18</v>
      </c>
      <c r="C52" s="471">
        <v>0</v>
      </c>
      <c r="D52" s="471">
        <v>533.5</v>
      </c>
      <c r="E52" s="471">
        <v>12965.38</v>
      </c>
      <c r="F52" s="471">
        <f t="shared" si="1"/>
        <v>2430.249297094658</v>
      </c>
      <c r="G52" s="472">
        <f t="shared" si="0"/>
        <v>252.13780925599644</v>
      </c>
    </row>
    <row r="53" spans="1:7" s="469" customFormat="1" ht="22.5" customHeight="1">
      <c r="A53" s="485" t="s">
        <v>339</v>
      </c>
      <c r="B53" s="471">
        <v>14133.07</v>
      </c>
      <c r="C53" s="471">
        <v>2800</v>
      </c>
      <c r="D53" s="471">
        <v>2800</v>
      </c>
      <c r="E53" s="471">
        <v>8055.07</v>
      </c>
      <c r="F53" s="471">
        <f t="shared" si="1"/>
        <v>287.6810714285714</v>
      </c>
      <c r="G53" s="472">
        <f t="shared" si="0"/>
        <v>56.994481736805945</v>
      </c>
    </row>
    <row r="54" spans="1:7" ht="17.25" customHeight="1">
      <c r="A54" s="486" t="s">
        <v>340</v>
      </c>
      <c r="B54" s="474">
        <v>19275.25</v>
      </c>
      <c r="C54" s="474">
        <v>2800</v>
      </c>
      <c r="D54" s="474">
        <v>3333.5</v>
      </c>
      <c r="E54" s="474">
        <v>21020.45</v>
      </c>
      <c r="F54" s="474">
        <f t="shared" si="1"/>
        <v>630.581970901455</v>
      </c>
      <c r="G54" s="475">
        <f t="shared" si="0"/>
        <v>109.05409787162294</v>
      </c>
    </row>
    <row r="55" spans="1:7" ht="24" customHeight="1">
      <c r="A55" s="485" t="s">
        <v>341</v>
      </c>
      <c r="B55" s="471">
        <v>2459.1</v>
      </c>
      <c r="C55" s="471">
        <v>6299</v>
      </c>
      <c r="D55" s="471">
        <v>7559.6</v>
      </c>
      <c r="E55" s="471">
        <v>28000.07</v>
      </c>
      <c r="F55" s="471">
        <f t="shared" si="1"/>
        <v>370.39089369807925</v>
      </c>
      <c r="G55" s="472">
        <f t="shared" si="0"/>
        <v>1138.6307998861373</v>
      </c>
    </row>
    <row r="56" spans="1:7" ht="15.75" customHeight="1">
      <c r="A56" s="485" t="s">
        <v>342</v>
      </c>
      <c r="B56" s="471">
        <v>239676.02</v>
      </c>
      <c r="C56" s="471">
        <v>152405</v>
      </c>
      <c r="D56" s="471">
        <v>164169.51</v>
      </c>
      <c r="E56" s="471">
        <v>278684.4</v>
      </c>
      <c r="F56" s="471">
        <f t="shared" si="1"/>
        <v>169.75405481809625</v>
      </c>
      <c r="G56" s="472">
        <f t="shared" si="0"/>
        <v>116.27546218432701</v>
      </c>
    </row>
    <row r="57" spans="1:7" ht="15.75" customHeight="1">
      <c r="A57" s="485" t="s">
        <v>343</v>
      </c>
      <c r="B57" s="471">
        <v>0</v>
      </c>
      <c r="C57" s="471">
        <v>0</v>
      </c>
      <c r="D57" s="471">
        <v>0</v>
      </c>
      <c r="E57" s="471">
        <v>0</v>
      </c>
      <c r="F57" s="471" t="str">
        <f t="shared" si="1"/>
        <v> </v>
      </c>
      <c r="G57" s="472" t="str">
        <f t="shared" si="0"/>
        <v> </v>
      </c>
    </row>
    <row r="58" spans="1:7" ht="15.75" customHeight="1">
      <c r="A58" s="485" t="s">
        <v>344</v>
      </c>
      <c r="B58" s="471">
        <v>0</v>
      </c>
      <c r="C58" s="471">
        <v>0</v>
      </c>
      <c r="D58" s="471">
        <v>0</v>
      </c>
      <c r="E58" s="471">
        <v>0</v>
      </c>
      <c r="F58" s="471" t="str">
        <f t="shared" si="1"/>
        <v> </v>
      </c>
      <c r="G58" s="472" t="str">
        <f t="shared" si="0"/>
        <v> </v>
      </c>
    </row>
    <row r="59" spans="1:7" s="469" customFormat="1" ht="15.75" customHeight="1">
      <c r="A59" s="485" t="s">
        <v>345</v>
      </c>
      <c r="B59" s="471">
        <v>0</v>
      </c>
      <c r="C59" s="471">
        <v>0</v>
      </c>
      <c r="D59" s="471">
        <v>0</v>
      </c>
      <c r="E59" s="471">
        <v>0</v>
      </c>
      <c r="F59" s="471" t="str">
        <f t="shared" si="1"/>
        <v> </v>
      </c>
      <c r="G59" s="472" t="str">
        <f t="shared" si="0"/>
        <v> </v>
      </c>
    </row>
    <row r="60" spans="1:7" ht="23.25" customHeight="1">
      <c r="A60" s="486" t="s">
        <v>346</v>
      </c>
      <c r="B60" s="474">
        <v>242135.12</v>
      </c>
      <c r="C60" s="474">
        <v>158704</v>
      </c>
      <c r="D60" s="474">
        <v>171729.11</v>
      </c>
      <c r="E60" s="474">
        <v>306684.47</v>
      </c>
      <c r="F60" s="474">
        <f t="shared" si="1"/>
        <v>178.5861872806538</v>
      </c>
      <c r="G60" s="475">
        <f t="shared" si="0"/>
        <v>126.65840048316824</v>
      </c>
    </row>
    <row r="61" spans="1:7" ht="18" customHeight="1">
      <c r="A61" s="485" t="s">
        <v>347</v>
      </c>
      <c r="B61" s="471">
        <v>0</v>
      </c>
      <c r="C61" s="471">
        <v>0</v>
      </c>
      <c r="D61" s="471">
        <v>0</v>
      </c>
      <c r="E61" s="471">
        <v>0</v>
      </c>
      <c r="F61" s="471" t="str">
        <f t="shared" si="1"/>
        <v> </v>
      </c>
      <c r="G61" s="472" t="str">
        <f t="shared" si="0"/>
        <v> </v>
      </c>
    </row>
    <row r="62" spans="1:7" ht="22.5" customHeight="1">
      <c r="A62" s="485" t="s">
        <v>348</v>
      </c>
      <c r="B62" s="471">
        <v>0</v>
      </c>
      <c r="C62" s="471">
        <v>0</v>
      </c>
      <c r="D62" s="471">
        <v>0</v>
      </c>
      <c r="E62" s="471">
        <v>0</v>
      </c>
      <c r="F62" s="471" t="str">
        <f t="shared" si="1"/>
        <v> </v>
      </c>
      <c r="G62" s="472" t="str">
        <f t="shared" si="0"/>
        <v> </v>
      </c>
    </row>
    <row r="63" spans="1:7" ht="22.5" customHeight="1">
      <c r="A63" s="485" t="s">
        <v>349</v>
      </c>
      <c r="B63" s="471">
        <v>0</v>
      </c>
      <c r="C63" s="471">
        <v>0</v>
      </c>
      <c r="D63" s="471">
        <v>0</v>
      </c>
      <c r="E63" s="471">
        <v>0</v>
      </c>
      <c r="F63" s="471" t="str">
        <f t="shared" si="1"/>
        <v> </v>
      </c>
      <c r="G63" s="472" t="str">
        <f t="shared" si="0"/>
        <v> </v>
      </c>
    </row>
    <row r="64" spans="1:7" ht="22.5" customHeight="1">
      <c r="A64" s="485" t="s">
        <v>350</v>
      </c>
      <c r="B64" s="471">
        <v>0</v>
      </c>
      <c r="C64" s="471">
        <v>0</v>
      </c>
      <c r="D64" s="471">
        <v>0</v>
      </c>
      <c r="E64" s="471">
        <v>0</v>
      </c>
      <c r="F64" s="471" t="str">
        <f t="shared" si="1"/>
        <v> </v>
      </c>
      <c r="G64" s="472" t="str">
        <f t="shared" si="0"/>
        <v> </v>
      </c>
    </row>
    <row r="65" spans="1:7" ht="22.5" customHeight="1">
      <c r="A65" s="485" t="s">
        <v>351</v>
      </c>
      <c r="B65" s="471">
        <v>0</v>
      </c>
      <c r="C65" s="471">
        <v>0</v>
      </c>
      <c r="D65" s="471">
        <v>0</v>
      </c>
      <c r="E65" s="471">
        <v>0</v>
      </c>
      <c r="F65" s="471" t="str">
        <f t="shared" si="1"/>
        <v> </v>
      </c>
      <c r="G65" s="472" t="str">
        <f t="shared" si="0"/>
        <v> </v>
      </c>
    </row>
    <row r="66" spans="1:7" ht="16.5" customHeight="1">
      <c r="A66" s="485" t="s">
        <v>352</v>
      </c>
      <c r="B66" s="471">
        <v>0</v>
      </c>
      <c r="C66" s="471">
        <v>0</v>
      </c>
      <c r="D66" s="471">
        <v>0</v>
      </c>
      <c r="E66" s="471">
        <v>0</v>
      </c>
      <c r="F66" s="471" t="str">
        <f t="shared" si="1"/>
        <v> </v>
      </c>
      <c r="G66" s="472" t="str">
        <f t="shared" si="0"/>
        <v> </v>
      </c>
    </row>
    <row r="67" spans="1:7" ht="16.5" customHeight="1">
      <c r="A67" s="485" t="s">
        <v>353</v>
      </c>
      <c r="B67" s="471">
        <v>0</v>
      </c>
      <c r="C67" s="471">
        <v>0</v>
      </c>
      <c r="D67" s="471">
        <v>0</v>
      </c>
      <c r="E67" s="471">
        <v>0</v>
      </c>
      <c r="F67" s="471" t="str">
        <f t="shared" si="1"/>
        <v> </v>
      </c>
      <c r="G67" s="472" t="str">
        <f t="shared" si="0"/>
        <v> </v>
      </c>
    </row>
    <row r="68" spans="1:7" s="469" customFormat="1" ht="16.5" customHeight="1">
      <c r="A68" s="485" t="s">
        <v>354</v>
      </c>
      <c r="B68" s="471">
        <v>0</v>
      </c>
      <c r="C68" s="471">
        <v>0</v>
      </c>
      <c r="D68" s="471">
        <v>0</v>
      </c>
      <c r="E68" s="471">
        <v>0</v>
      </c>
      <c r="F68" s="471" t="str">
        <f t="shared" si="1"/>
        <v> </v>
      </c>
      <c r="G68" s="472" t="str">
        <f t="shared" si="0"/>
        <v> </v>
      </c>
    </row>
    <row r="69" spans="1:7" s="469" customFormat="1" ht="17.25" customHeight="1" thickBot="1">
      <c r="A69" s="486" t="s">
        <v>355</v>
      </c>
      <c r="B69" s="474">
        <v>0</v>
      </c>
      <c r="C69" s="474">
        <v>0</v>
      </c>
      <c r="D69" s="474">
        <v>0</v>
      </c>
      <c r="E69" s="474">
        <v>0</v>
      </c>
      <c r="F69" s="474" t="str">
        <f t="shared" si="1"/>
        <v> </v>
      </c>
      <c r="G69" s="475" t="str">
        <f t="shared" si="0"/>
        <v> </v>
      </c>
    </row>
    <row r="70" spans="1:7" s="469" customFormat="1" ht="24.75" customHeight="1" thickBot="1">
      <c r="A70" s="479" t="s">
        <v>356</v>
      </c>
      <c r="B70" s="480">
        <v>439331.74</v>
      </c>
      <c r="C70" s="480">
        <v>263784</v>
      </c>
      <c r="D70" s="480">
        <v>268284.1</v>
      </c>
      <c r="E70" s="480">
        <v>808149.76</v>
      </c>
      <c r="F70" s="480">
        <f t="shared" si="1"/>
        <v>301.2290925925167</v>
      </c>
      <c r="G70" s="481">
        <f t="shared" si="0"/>
        <v>183.94977790587131</v>
      </c>
    </row>
    <row r="71" spans="1:7" ht="18" customHeight="1">
      <c r="A71" s="485" t="s">
        <v>357</v>
      </c>
      <c r="B71" s="471">
        <v>103558.4</v>
      </c>
      <c r="C71" s="471">
        <v>841176</v>
      </c>
      <c r="D71" s="471">
        <v>836675.9</v>
      </c>
      <c r="E71" s="471">
        <v>144082.18</v>
      </c>
      <c r="F71" s="471">
        <f t="shared" si="1"/>
        <v>17.22078764310051</v>
      </c>
      <c r="G71" s="472">
        <f t="shared" si="0"/>
        <v>139.13133072739635</v>
      </c>
    </row>
    <row r="72" spans="1:7" s="469" customFormat="1" ht="16.5" customHeight="1">
      <c r="A72" s="485" t="s">
        <v>358</v>
      </c>
      <c r="B72" s="471">
        <v>46254.92</v>
      </c>
      <c r="C72" s="471">
        <v>0</v>
      </c>
      <c r="D72" s="471">
        <v>0</v>
      </c>
      <c r="E72" s="471">
        <v>37516.09</v>
      </c>
      <c r="F72" s="471" t="str">
        <f t="shared" si="1"/>
        <v> </v>
      </c>
      <c r="G72" s="472">
        <f t="shared" si="0"/>
        <v>81.10724221336886</v>
      </c>
    </row>
    <row r="73" spans="1:7" ht="25.5" customHeight="1">
      <c r="A73" s="486" t="s">
        <v>359</v>
      </c>
      <c r="B73" s="474">
        <v>149813.32</v>
      </c>
      <c r="C73" s="474">
        <v>841176</v>
      </c>
      <c r="D73" s="474">
        <v>836675.9</v>
      </c>
      <c r="E73" s="474">
        <v>181598.27</v>
      </c>
      <c r="F73" s="474">
        <f t="shared" si="1"/>
        <v>21.704732979640024</v>
      </c>
      <c r="G73" s="475">
        <f aca="true" t="shared" si="2" ref="G73:G94">IF(B73&gt;0,E73/B73*100," ")</f>
        <v>121.21637114777243</v>
      </c>
    </row>
    <row r="74" spans="1:7" s="469" customFormat="1" ht="18" customHeight="1">
      <c r="A74" s="485" t="s">
        <v>360</v>
      </c>
      <c r="B74" s="471">
        <v>0</v>
      </c>
      <c r="C74" s="471">
        <v>0</v>
      </c>
      <c r="D74" s="471">
        <v>0</v>
      </c>
      <c r="E74" s="471">
        <v>0</v>
      </c>
      <c r="F74" s="471" t="str">
        <f aca="true" t="shared" si="3" ref="F74:F94">IF(D74&gt;0,E74/D74*100," ")</f>
        <v> </v>
      </c>
      <c r="G74" s="472" t="str">
        <f t="shared" si="2"/>
        <v> </v>
      </c>
    </row>
    <row r="75" spans="1:7" s="469" customFormat="1" ht="17.25" customHeight="1" thickBot="1">
      <c r="A75" s="486" t="s">
        <v>360</v>
      </c>
      <c r="B75" s="474">
        <v>0</v>
      </c>
      <c r="C75" s="474">
        <v>0</v>
      </c>
      <c r="D75" s="474">
        <v>0</v>
      </c>
      <c r="E75" s="474">
        <v>0</v>
      </c>
      <c r="F75" s="474" t="str">
        <f t="shared" si="3"/>
        <v> </v>
      </c>
      <c r="G75" s="475" t="str">
        <f t="shared" si="2"/>
        <v> </v>
      </c>
    </row>
    <row r="76" spans="1:7" s="469" customFormat="1" ht="24.75" customHeight="1" thickBot="1">
      <c r="A76" s="487" t="s">
        <v>361</v>
      </c>
      <c r="B76" s="480">
        <v>149813.32</v>
      </c>
      <c r="C76" s="480">
        <v>841176</v>
      </c>
      <c r="D76" s="480">
        <v>836675.9</v>
      </c>
      <c r="E76" s="480">
        <v>181598.27</v>
      </c>
      <c r="F76" s="480">
        <f t="shared" si="3"/>
        <v>21.704732979640024</v>
      </c>
      <c r="G76" s="481">
        <f t="shared" si="2"/>
        <v>121.21637114777243</v>
      </c>
    </row>
    <row r="77" spans="1:7" ht="18" customHeight="1">
      <c r="A77" s="485" t="s">
        <v>362</v>
      </c>
      <c r="B77" s="471">
        <v>0</v>
      </c>
      <c r="C77" s="471">
        <v>340959</v>
      </c>
      <c r="D77" s="471">
        <v>340959</v>
      </c>
      <c r="E77" s="471">
        <v>0</v>
      </c>
      <c r="F77" s="471">
        <f t="shared" si="3"/>
        <v>0</v>
      </c>
      <c r="G77" s="472" t="str">
        <f t="shared" si="2"/>
        <v> </v>
      </c>
    </row>
    <row r="78" spans="1:7" ht="16.5" customHeight="1">
      <c r="A78" s="485" t="s">
        <v>363</v>
      </c>
      <c r="B78" s="471">
        <v>0</v>
      </c>
      <c r="C78" s="471">
        <v>340959</v>
      </c>
      <c r="D78" s="471">
        <v>340959</v>
      </c>
      <c r="E78" s="471">
        <v>0</v>
      </c>
      <c r="F78" s="471">
        <f t="shared" si="3"/>
        <v>0</v>
      </c>
      <c r="G78" s="472" t="str">
        <f t="shared" si="2"/>
        <v> </v>
      </c>
    </row>
    <row r="79" spans="1:7" ht="22.5" customHeight="1">
      <c r="A79" s="485" t="s">
        <v>364</v>
      </c>
      <c r="B79" s="471">
        <v>0</v>
      </c>
      <c r="C79" s="471">
        <v>0</v>
      </c>
      <c r="D79" s="471">
        <v>0</v>
      </c>
      <c r="E79" s="471">
        <v>0</v>
      </c>
      <c r="F79" s="471" t="str">
        <f t="shared" si="3"/>
        <v> </v>
      </c>
      <c r="G79" s="472" t="str">
        <f t="shared" si="2"/>
        <v> </v>
      </c>
    </row>
    <row r="80" spans="1:7" ht="15.75" customHeight="1">
      <c r="A80" s="485" t="s">
        <v>365</v>
      </c>
      <c r="B80" s="471">
        <v>1520462.55</v>
      </c>
      <c r="C80" s="471">
        <v>0</v>
      </c>
      <c r="D80" s="471">
        <v>0</v>
      </c>
      <c r="E80" s="471">
        <v>1174397.06</v>
      </c>
      <c r="F80" s="471" t="str">
        <f t="shared" si="3"/>
        <v> </v>
      </c>
      <c r="G80" s="472">
        <f t="shared" si="2"/>
        <v>77.23945979465262</v>
      </c>
    </row>
    <row r="81" spans="1:7" ht="15.75" customHeight="1">
      <c r="A81" s="485" t="s">
        <v>366</v>
      </c>
      <c r="B81" s="471">
        <v>15090.49</v>
      </c>
      <c r="C81" s="471">
        <v>97702</v>
      </c>
      <c r="D81" s="471">
        <v>97702</v>
      </c>
      <c r="E81" s="471">
        <v>60460.13</v>
      </c>
      <c r="F81" s="471">
        <f t="shared" si="3"/>
        <v>61.88218255511657</v>
      </c>
      <c r="G81" s="472">
        <f t="shared" si="2"/>
        <v>400.6505421626468</v>
      </c>
    </row>
    <row r="82" spans="1:7" ht="15.75" customHeight="1">
      <c r="A82" s="485" t="s">
        <v>367</v>
      </c>
      <c r="B82" s="471">
        <v>15090.49</v>
      </c>
      <c r="C82" s="471">
        <v>90337</v>
      </c>
      <c r="D82" s="471">
        <v>90337</v>
      </c>
      <c r="E82" s="471">
        <v>59052.36</v>
      </c>
      <c r="F82" s="471">
        <f t="shared" si="3"/>
        <v>65.3689628834254</v>
      </c>
      <c r="G82" s="472">
        <f t="shared" si="2"/>
        <v>391.3216867046729</v>
      </c>
    </row>
    <row r="83" spans="1:7" ht="15.75" customHeight="1">
      <c r="A83" s="485" t="s">
        <v>368</v>
      </c>
      <c r="B83" s="471">
        <v>0</v>
      </c>
      <c r="C83" s="471">
        <v>0</v>
      </c>
      <c r="D83" s="471">
        <v>0</v>
      </c>
      <c r="E83" s="471">
        <v>0</v>
      </c>
      <c r="F83" s="471" t="str">
        <f t="shared" si="3"/>
        <v> </v>
      </c>
      <c r="G83" s="472" t="str">
        <f t="shared" si="2"/>
        <v> </v>
      </c>
    </row>
    <row r="84" spans="1:7" s="469" customFormat="1" ht="15.75" customHeight="1">
      <c r="A84" s="485" t="s">
        <v>369</v>
      </c>
      <c r="B84" s="471">
        <v>0</v>
      </c>
      <c r="C84" s="471">
        <v>0</v>
      </c>
      <c r="D84" s="471">
        <v>0</v>
      </c>
      <c r="E84" s="471">
        <v>0</v>
      </c>
      <c r="F84" s="471" t="str">
        <f t="shared" si="3"/>
        <v> </v>
      </c>
      <c r="G84" s="472" t="str">
        <f t="shared" si="2"/>
        <v> </v>
      </c>
    </row>
    <row r="85" spans="1:7" ht="17.25" customHeight="1">
      <c r="A85" s="486" t="s">
        <v>370</v>
      </c>
      <c r="B85" s="474">
        <v>1535553.04</v>
      </c>
      <c r="C85" s="474">
        <v>438661</v>
      </c>
      <c r="D85" s="474">
        <v>438661</v>
      </c>
      <c r="E85" s="474">
        <v>1234857.19</v>
      </c>
      <c r="F85" s="474">
        <f t="shared" si="3"/>
        <v>281.5060354123116</v>
      </c>
      <c r="G85" s="475">
        <f t="shared" si="2"/>
        <v>80.41774903457583</v>
      </c>
    </row>
    <row r="86" spans="1:7" ht="18" customHeight="1">
      <c r="A86" s="485" t="s">
        <v>371</v>
      </c>
      <c r="B86" s="471">
        <v>0</v>
      </c>
      <c r="C86" s="471">
        <v>682041</v>
      </c>
      <c r="D86" s="471">
        <v>682041</v>
      </c>
      <c r="E86" s="471">
        <v>0</v>
      </c>
      <c r="F86" s="471">
        <f t="shared" si="3"/>
        <v>0</v>
      </c>
      <c r="G86" s="472" t="str">
        <f t="shared" si="2"/>
        <v> </v>
      </c>
    </row>
    <row r="87" spans="1:7" ht="15.75" customHeight="1">
      <c r="A87" s="485" t="s">
        <v>372</v>
      </c>
      <c r="B87" s="471">
        <v>0</v>
      </c>
      <c r="C87" s="471">
        <v>682041</v>
      </c>
      <c r="D87" s="471">
        <v>682041</v>
      </c>
      <c r="E87" s="471">
        <v>0</v>
      </c>
      <c r="F87" s="471">
        <f t="shared" si="3"/>
        <v>0</v>
      </c>
      <c r="G87" s="472" t="str">
        <f t="shared" si="2"/>
        <v> </v>
      </c>
    </row>
    <row r="88" spans="1:7" ht="15.75" customHeight="1">
      <c r="A88" s="485" t="s">
        <v>373</v>
      </c>
      <c r="B88" s="471">
        <v>0</v>
      </c>
      <c r="C88" s="471">
        <v>0</v>
      </c>
      <c r="D88" s="471">
        <v>0</v>
      </c>
      <c r="E88" s="471">
        <v>0</v>
      </c>
      <c r="F88" s="471" t="str">
        <f t="shared" si="3"/>
        <v> </v>
      </c>
      <c r="G88" s="472" t="str">
        <f t="shared" si="2"/>
        <v> </v>
      </c>
    </row>
    <row r="89" spans="1:8" ht="15.75" customHeight="1">
      <c r="A89" s="485" t="s">
        <v>374</v>
      </c>
      <c r="B89" s="471">
        <v>1386.09</v>
      </c>
      <c r="C89" s="471">
        <v>19991</v>
      </c>
      <c r="D89" s="471">
        <v>19991</v>
      </c>
      <c r="E89" s="471">
        <v>681.98</v>
      </c>
      <c r="F89" s="471">
        <f t="shared" si="3"/>
        <v>3.4114351458156174</v>
      </c>
      <c r="G89" s="472">
        <f t="shared" si="2"/>
        <v>49.20171128858877</v>
      </c>
      <c r="H89" s="469"/>
    </row>
    <row r="90" spans="1:7" ht="15.75" customHeight="1">
      <c r="A90" s="485" t="s">
        <v>375</v>
      </c>
      <c r="B90" s="471">
        <v>1386.09</v>
      </c>
      <c r="C90" s="471">
        <v>0</v>
      </c>
      <c r="D90" s="471">
        <v>0</v>
      </c>
      <c r="E90" s="471">
        <v>0</v>
      </c>
      <c r="F90" s="471" t="str">
        <f t="shared" si="3"/>
        <v> </v>
      </c>
      <c r="G90" s="472">
        <f t="shared" si="2"/>
        <v>0</v>
      </c>
    </row>
    <row r="91" spans="1:7" s="469" customFormat="1" ht="15.75" customHeight="1">
      <c r="A91" s="485" t="s">
        <v>376</v>
      </c>
      <c r="B91" s="471">
        <v>0</v>
      </c>
      <c r="C91" s="471">
        <v>0</v>
      </c>
      <c r="D91" s="471">
        <v>0</v>
      </c>
      <c r="E91" s="471">
        <v>0</v>
      </c>
      <c r="F91" s="471" t="str">
        <f t="shared" si="3"/>
        <v> </v>
      </c>
      <c r="G91" s="472" t="str">
        <f t="shared" si="2"/>
        <v> </v>
      </c>
    </row>
    <row r="92" spans="1:7" s="469" customFormat="1" ht="17.25" customHeight="1" thickBot="1">
      <c r="A92" s="486" t="s">
        <v>377</v>
      </c>
      <c r="B92" s="474">
        <v>1386.09</v>
      </c>
      <c r="C92" s="474">
        <v>702032</v>
      </c>
      <c r="D92" s="474">
        <v>702032</v>
      </c>
      <c r="E92" s="474">
        <v>681.98</v>
      </c>
      <c r="F92" s="474">
        <f t="shared" si="3"/>
        <v>0.09714371994439</v>
      </c>
      <c r="G92" s="475">
        <f t="shared" si="2"/>
        <v>49.20171128858877</v>
      </c>
    </row>
    <row r="93" spans="1:7" s="469" customFormat="1" ht="24.75" customHeight="1" thickBot="1">
      <c r="A93" s="487" t="s">
        <v>378</v>
      </c>
      <c r="B93" s="480">
        <v>1536939.13</v>
      </c>
      <c r="C93" s="480">
        <v>1140693</v>
      </c>
      <c r="D93" s="480">
        <v>1140693</v>
      </c>
      <c r="E93" s="480">
        <v>1235539.17</v>
      </c>
      <c r="F93" s="480">
        <f t="shared" si="3"/>
        <v>108.31478495966924</v>
      </c>
      <c r="G93" s="481">
        <f t="shared" si="2"/>
        <v>80.38959682157353</v>
      </c>
    </row>
    <row r="94" spans="1:7" s="469" customFormat="1" ht="30" customHeight="1" thickBot="1">
      <c r="A94" s="487" t="s">
        <v>379</v>
      </c>
      <c r="B94" s="480">
        <v>9129596.519999998</v>
      </c>
      <c r="C94" s="480">
        <v>9672334</v>
      </c>
      <c r="D94" s="480">
        <v>9672334</v>
      </c>
      <c r="E94" s="480">
        <v>9248632.01</v>
      </c>
      <c r="F94" s="480">
        <f t="shared" si="3"/>
        <v>95.61944417965715</v>
      </c>
      <c r="G94" s="481">
        <f t="shared" si="2"/>
        <v>101.30384173867087</v>
      </c>
    </row>
    <row r="95" spans="1:7" s="469" customFormat="1" ht="2.25" customHeight="1" thickBot="1">
      <c r="A95" s="488"/>
      <c r="B95" s="489"/>
      <c r="C95" s="489"/>
      <c r="D95" s="489"/>
      <c r="E95" s="489"/>
      <c r="F95" s="489"/>
      <c r="G95" s="489"/>
    </row>
    <row r="96" spans="1:7" s="469" customFormat="1" ht="19.5" customHeight="1" thickBot="1">
      <c r="A96" s="490" t="s">
        <v>380</v>
      </c>
      <c r="B96" s="491">
        <v>9129596.519999998</v>
      </c>
      <c r="C96" s="491">
        <v>9672334</v>
      </c>
      <c r="D96" s="491">
        <v>9672334</v>
      </c>
      <c r="E96" s="491">
        <v>9248632.01</v>
      </c>
      <c r="F96" s="491">
        <f aca="true" t="shared" si="4" ref="F96:F159">IF(D96&gt;0,E96/D96*100," ")</f>
        <v>95.61944417965715</v>
      </c>
      <c r="G96" s="492">
        <f aca="true" t="shared" si="5" ref="G96:G159">IF(B96&gt;0,E96/B96*100," ")</f>
        <v>101.30384173867087</v>
      </c>
    </row>
    <row r="97" spans="1:7" s="469" customFormat="1" ht="16.5" customHeight="1">
      <c r="A97" s="493" t="s">
        <v>381</v>
      </c>
      <c r="B97" s="494"/>
      <c r="C97" s="494"/>
      <c r="D97" s="494"/>
      <c r="E97" s="494"/>
      <c r="F97" s="494" t="str">
        <f t="shared" si="4"/>
        <v> </v>
      </c>
      <c r="G97" s="495" t="str">
        <f t="shared" si="5"/>
        <v> </v>
      </c>
    </row>
    <row r="98" spans="1:7" s="469" customFormat="1" ht="16.5" customHeight="1">
      <c r="A98" s="485" t="s">
        <v>382</v>
      </c>
      <c r="B98" s="471">
        <v>25096118.88</v>
      </c>
      <c r="C98" s="471">
        <v>26229974</v>
      </c>
      <c r="D98" s="471">
        <v>25208977</v>
      </c>
      <c r="E98" s="471">
        <v>25189174.08</v>
      </c>
      <c r="F98" s="471">
        <f t="shared" si="4"/>
        <v>99.92144496779856</v>
      </c>
      <c r="G98" s="472">
        <f t="shared" si="5"/>
        <v>100.37079518329091</v>
      </c>
    </row>
    <row r="99" spans="1:7" s="469" customFormat="1" ht="22.5" customHeight="1">
      <c r="A99" s="485" t="s">
        <v>383</v>
      </c>
      <c r="B99" s="471">
        <v>4393763</v>
      </c>
      <c r="C99" s="471">
        <v>4383407</v>
      </c>
      <c r="D99" s="471">
        <v>4514937</v>
      </c>
      <c r="E99" s="471">
        <v>4497835.73</v>
      </c>
      <c r="F99" s="471">
        <f t="shared" si="4"/>
        <v>99.62122904483496</v>
      </c>
      <c r="G99" s="472">
        <f t="shared" si="5"/>
        <v>102.36864687512733</v>
      </c>
    </row>
    <row r="100" spans="1:7" s="469" customFormat="1" ht="22.5" customHeight="1">
      <c r="A100" s="485" t="s">
        <v>384</v>
      </c>
      <c r="B100" s="471">
        <v>20702355.88</v>
      </c>
      <c r="C100" s="471">
        <v>21846567</v>
      </c>
      <c r="D100" s="471">
        <v>20694040</v>
      </c>
      <c r="E100" s="471">
        <v>20691338.349999998</v>
      </c>
      <c r="F100" s="471">
        <f t="shared" si="4"/>
        <v>99.98694479183378</v>
      </c>
      <c r="G100" s="472">
        <f t="shared" si="5"/>
        <v>99.9467812742479</v>
      </c>
    </row>
    <row r="101" spans="1:7" s="469" customFormat="1" ht="22.5" customHeight="1">
      <c r="A101" s="485" t="s">
        <v>385</v>
      </c>
      <c r="B101" s="471">
        <v>0</v>
      </c>
      <c r="C101" s="471">
        <v>0</v>
      </c>
      <c r="D101" s="471">
        <v>0</v>
      </c>
      <c r="E101" s="471">
        <v>0</v>
      </c>
      <c r="F101" s="471" t="str">
        <f t="shared" si="4"/>
        <v> </v>
      </c>
      <c r="G101" s="472" t="str">
        <f t="shared" si="5"/>
        <v> </v>
      </c>
    </row>
    <row r="102" spans="1:7" s="469" customFormat="1" ht="34.5" customHeight="1">
      <c r="A102" s="485" t="s">
        <v>386</v>
      </c>
      <c r="B102" s="471">
        <v>0</v>
      </c>
      <c r="C102" s="471">
        <v>0</v>
      </c>
      <c r="D102" s="471">
        <v>0</v>
      </c>
      <c r="E102" s="471">
        <v>0</v>
      </c>
      <c r="F102" s="471" t="str">
        <f t="shared" si="4"/>
        <v> </v>
      </c>
      <c r="G102" s="472" t="str">
        <f t="shared" si="5"/>
        <v> </v>
      </c>
    </row>
    <row r="103" spans="1:7" s="469" customFormat="1" ht="16.5" customHeight="1">
      <c r="A103" s="485" t="s">
        <v>387</v>
      </c>
      <c r="B103" s="471">
        <v>0</v>
      </c>
      <c r="C103" s="471">
        <v>0</v>
      </c>
      <c r="D103" s="471">
        <v>0</v>
      </c>
      <c r="E103" s="471">
        <v>0</v>
      </c>
      <c r="F103" s="471" t="str">
        <f t="shared" si="4"/>
        <v> </v>
      </c>
      <c r="G103" s="472" t="str">
        <f t="shared" si="5"/>
        <v> </v>
      </c>
    </row>
    <row r="104" spans="1:7" s="469" customFormat="1" ht="16.5" customHeight="1">
      <c r="A104" s="485" t="s">
        <v>388</v>
      </c>
      <c r="B104" s="471">
        <v>581041.96</v>
      </c>
      <c r="C104" s="471">
        <v>591219</v>
      </c>
      <c r="D104" s="471">
        <v>601414</v>
      </c>
      <c r="E104" s="471">
        <v>585659.25</v>
      </c>
      <c r="F104" s="471">
        <f t="shared" si="4"/>
        <v>97.38038189998902</v>
      </c>
      <c r="G104" s="472">
        <f t="shared" si="5"/>
        <v>100.79465689534712</v>
      </c>
    </row>
    <row r="105" spans="1:7" s="469" customFormat="1" ht="16.5" customHeight="1">
      <c r="A105" s="485" t="s">
        <v>389</v>
      </c>
      <c r="B105" s="471">
        <v>81601.66</v>
      </c>
      <c r="C105" s="471">
        <v>116703</v>
      </c>
      <c r="D105" s="471">
        <v>104185.56</v>
      </c>
      <c r="E105" s="471">
        <v>92611.78</v>
      </c>
      <c r="F105" s="471">
        <f t="shared" si="4"/>
        <v>88.89118607223496</v>
      </c>
      <c r="G105" s="472">
        <f t="shared" si="5"/>
        <v>113.49251963746816</v>
      </c>
    </row>
    <row r="106" spans="1:7" s="469" customFormat="1" ht="22.5" customHeight="1">
      <c r="A106" s="485" t="s">
        <v>390</v>
      </c>
      <c r="B106" s="471">
        <v>1406.4</v>
      </c>
      <c r="C106" s="471">
        <v>1406</v>
      </c>
      <c r="D106" s="471">
        <v>1406.4</v>
      </c>
      <c r="E106" s="471">
        <v>1406.4</v>
      </c>
      <c r="F106" s="471">
        <f t="shared" si="4"/>
        <v>100</v>
      </c>
      <c r="G106" s="472">
        <f t="shared" si="5"/>
        <v>100</v>
      </c>
    </row>
    <row r="107" spans="1:7" s="469" customFormat="1" ht="16.5" customHeight="1">
      <c r="A107" s="485" t="s">
        <v>391</v>
      </c>
      <c r="B107" s="471">
        <v>0</v>
      </c>
      <c r="C107" s="471">
        <v>0</v>
      </c>
      <c r="D107" s="471">
        <v>0</v>
      </c>
      <c r="E107" s="471">
        <v>0</v>
      </c>
      <c r="F107" s="471" t="str">
        <f t="shared" si="4"/>
        <v> </v>
      </c>
      <c r="G107" s="472" t="str">
        <f t="shared" si="5"/>
        <v> </v>
      </c>
    </row>
    <row r="108" spans="1:7" s="469" customFormat="1" ht="16.5" customHeight="1">
      <c r="A108" s="485" t="s">
        <v>392</v>
      </c>
      <c r="B108" s="471">
        <v>30697.81</v>
      </c>
      <c r="C108" s="471">
        <v>21758</v>
      </c>
      <c r="D108" s="471">
        <v>35206.56</v>
      </c>
      <c r="E108" s="471">
        <v>30921.95</v>
      </c>
      <c r="F108" s="471">
        <f t="shared" si="4"/>
        <v>87.83008053044661</v>
      </c>
      <c r="G108" s="472">
        <f t="shared" si="5"/>
        <v>100.73014980547472</v>
      </c>
    </row>
    <row r="109" spans="1:7" s="469" customFormat="1" ht="16.5" customHeight="1">
      <c r="A109" s="485" t="s">
        <v>393</v>
      </c>
      <c r="B109" s="471">
        <v>0</v>
      </c>
      <c r="C109" s="471">
        <v>0</v>
      </c>
      <c r="D109" s="471">
        <v>0</v>
      </c>
      <c r="E109" s="471">
        <v>0</v>
      </c>
      <c r="F109" s="471" t="str">
        <f t="shared" si="4"/>
        <v> </v>
      </c>
      <c r="G109" s="472" t="str">
        <f t="shared" si="5"/>
        <v> </v>
      </c>
    </row>
    <row r="110" spans="1:7" s="469" customFormat="1" ht="16.5" customHeight="1">
      <c r="A110" s="485" t="s">
        <v>394</v>
      </c>
      <c r="B110" s="471">
        <v>0</v>
      </c>
      <c r="C110" s="471">
        <v>0</v>
      </c>
      <c r="D110" s="471">
        <v>0</v>
      </c>
      <c r="E110" s="471">
        <v>0</v>
      </c>
      <c r="F110" s="471" t="str">
        <f t="shared" si="4"/>
        <v> </v>
      </c>
      <c r="G110" s="472" t="str">
        <f t="shared" si="5"/>
        <v> </v>
      </c>
    </row>
    <row r="111" spans="1:7" s="469" customFormat="1" ht="34.5" customHeight="1">
      <c r="A111" s="485" t="s">
        <v>395</v>
      </c>
      <c r="B111" s="471">
        <v>0</v>
      </c>
      <c r="C111" s="471">
        <v>0</v>
      </c>
      <c r="D111" s="471">
        <v>0</v>
      </c>
      <c r="E111" s="471">
        <v>0</v>
      </c>
      <c r="F111" s="471" t="str">
        <f t="shared" si="4"/>
        <v> </v>
      </c>
      <c r="G111" s="472" t="str">
        <f t="shared" si="5"/>
        <v> </v>
      </c>
    </row>
    <row r="112" spans="1:7" s="469" customFormat="1" ht="22.5" customHeight="1">
      <c r="A112" s="485" t="s">
        <v>397</v>
      </c>
      <c r="B112" s="471">
        <v>467336.09</v>
      </c>
      <c r="C112" s="471">
        <v>451352</v>
      </c>
      <c r="D112" s="471">
        <v>460615.48</v>
      </c>
      <c r="E112" s="471">
        <v>460719.12</v>
      </c>
      <c r="F112" s="471">
        <f t="shared" si="4"/>
        <v>100.02250032934195</v>
      </c>
      <c r="G112" s="472">
        <f t="shared" si="5"/>
        <v>98.58410892255293</v>
      </c>
    </row>
    <row r="113" spans="1:7" ht="16.5" customHeight="1">
      <c r="A113" s="485" t="s">
        <v>398</v>
      </c>
      <c r="B113" s="471">
        <v>8824344.749999998</v>
      </c>
      <c r="C113" s="471">
        <v>9212723</v>
      </c>
      <c r="D113" s="471">
        <v>8867265</v>
      </c>
      <c r="E113" s="471">
        <v>8853854.650000002</v>
      </c>
      <c r="F113" s="471">
        <f t="shared" si="4"/>
        <v>99.84876565660328</v>
      </c>
      <c r="G113" s="472">
        <f t="shared" si="5"/>
        <v>100.33441463174933</v>
      </c>
    </row>
    <row r="114" spans="1:7" ht="34.5" customHeight="1">
      <c r="A114" s="485" t="s">
        <v>399</v>
      </c>
      <c r="B114" s="471">
        <v>8824344.749999998</v>
      </c>
      <c r="C114" s="471">
        <v>9212723</v>
      </c>
      <c r="D114" s="471">
        <v>8867265</v>
      </c>
      <c r="E114" s="471">
        <v>8853854.650000002</v>
      </c>
      <c r="F114" s="471">
        <f t="shared" si="4"/>
        <v>99.84876565660328</v>
      </c>
      <c r="G114" s="472">
        <f t="shared" si="5"/>
        <v>100.33441463174933</v>
      </c>
    </row>
    <row r="115" spans="1:7" ht="16.5" customHeight="1">
      <c r="A115" s="485" t="s">
        <v>400</v>
      </c>
      <c r="B115" s="471">
        <v>5722.17</v>
      </c>
      <c r="C115" s="471">
        <v>810</v>
      </c>
      <c r="D115" s="471">
        <v>5735.14</v>
      </c>
      <c r="E115" s="471">
        <v>5828.01</v>
      </c>
      <c r="F115" s="471">
        <f t="shared" si="4"/>
        <v>101.61931530878061</v>
      </c>
      <c r="G115" s="472">
        <f t="shared" si="5"/>
        <v>101.8496479482434</v>
      </c>
    </row>
    <row r="116" spans="1:7" ht="16.5" customHeight="1">
      <c r="A116" s="485" t="s">
        <v>401</v>
      </c>
      <c r="B116" s="471">
        <v>0</v>
      </c>
      <c r="C116" s="471">
        <v>0</v>
      </c>
      <c r="D116" s="471">
        <v>1140.1</v>
      </c>
      <c r="E116" s="471">
        <v>1139.47</v>
      </c>
      <c r="F116" s="471">
        <f t="shared" si="4"/>
        <v>99.94474168932551</v>
      </c>
      <c r="G116" s="472" t="str">
        <f t="shared" si="5"/>
        <v> </v>
      </c>
    </row>
    <row r="117" spans="1:7" ht="23.25" customHeight="1">
      <c r="A117" s="496" t="s">
        <v>402</v>
      </c>
      <c r="B117" s="474">
        <v>34507227.759999976</v>
      </c>
      <c r="C117" s="474">
        <v>36034726</v>
      </c>
      <c r="D117" s="474">
        <v>34684531.23999999</v>
      </c>
      <c r="E117" s="474">
        <v>34635655.459999986</v>
      </c>
      <c r="F117" s="474">
        <f t="shared" si="4"/>
        <v>99.85908479009906</v>
      </c>
      <c r="G117" s="475">
        <f t="shared" si="5"/>
        <v>100.37217623187014</v>
      </c>
    </row>
    <row r="118" spans="1:7" ht="18" customHeight="1">
      <c r="A118" s="485" t="s">
        <v>403</v>
      </c>
      <c r="B118" s="471">
        <v>2833407.31</v>
      </c>
      <c r="C118" s="471">
        <v>1889575</v>
      </c>
      <c r="D118" s="471">
        <v>3484756.7</v>
      </c>
      <c r="E118" s="471">
        <v>3209615.33</v>
      </c>
      <c r="F118" s="471">
        <f t="shared" si="4"/>
        <v>92.10443099226985</v>
      </c>
      <c r="G118" s="472">
        <f t="shared" si="5"/>
        <v>113.27758344775359</v>
      </c>
    </row>
    <row r="119" spans="1:7" ht="16.5" customHeight="1">
      <c r="A119" s="485" t="s">
        <v>404</v>
      </c>
      <c r="B119" s="471">
        <v>2275.37</v>
      </c>
      <c r="C119" s="471">
        <v>1016</v>
      </c>
      <c r="D119" s="471">
        <v>1951.57</v>
      </c>
      <c r="E119" s="471">
        <v>1934.83</v>
      </c>
      <c r="F119" s="471">
        <f t="shared" si="4"/>
        <v>99.14222907710203</v>
      </c>
      <c r="G119" s="472">
        <f t="shared" si="5"/>
        <v>85.03364288005906</v>
      </c>
    </row>
    <row r="120" spans="1:7" ht="16.5" customHeight="1">
      <c r="A120" s="485" t="s">
        <v>405</v>
      </c>
      <c r="B120" s="471">
        <v>1637449.29</v>
      </c>
      <c r="C120" s="471">
        <v>1728975</v>
      </c>
      <c r="D120" s="471">
        <v>1738107.69</v>
      </c>
      <c r="E120" s="471">
        <v>1785033.54</v>
      </c>
      <c r="F120" s="471">
        <f t="shared" si="4"/>
        <v>102.69982408282195</v>
      </c>
      <c r="G120" s="472">
        <f t="shared" si="5"/>
        <v>109.01305774177592</v>
      </c>
    </row>
    <row r="121" spans="1:7" ht="16.5" customHeight="1">
      <c r="A121" s="485" t="s">
        <v>406</v>
      </c>
      <c r="B121" s="471">
        <v>3564711.97</v>
      </c>
      <c r="C121" s="471">
        <v>4069275</v>
      </c>
      <c r="D121" s="471">
        <v>4114119.49</v>
      </c>
      <c r="E121" s="471">
        <v>3831862.38</v>
      </c>
      <c r="F121" s="471">
        <f t="shared" si="4"/>
        <v>93.13930694803422</v>
      </c>
      <c r="G121" s="472">
        <f t="shared" si="5"/>
        <v>107.4943056338995</v>
      </c>
    </row>
    <row r="122" spans="1:7" ht="16.5" customHeight="1">
      <c r="A122" s="485" t="s">
        <v>407</v>
      </c>
      <c r="B122" s="471">
        <v>1619655.1</v>
      </c>
      <c r="C122" s="471">
        <v>1568045</v>
      </c>
      <c r="D122" s="471">
        <v>1837429.87</v>
      </c>
      <c r="E122" s="471">
        <v>1868275.45</v>
      </c>
      <c r="F122" s="471">
        <f t="shared" si="4"/>
        <v>101.6787350909888</v>
      </c>
      <c r="G122" s="472">
        <f t="shared" si="5"/>
        <v>115.35020326241062</v>
      </c>
    </row>
    <row r="123" spans="1:7" ht="16.5" customHeight="1">
      <c r="A123" s="485" t="s">
        <v>408</v>
      </c>
      <c r="B123" s="471">
        <v>1109223.45</v>
      </c>
      <c r="C123" s="471">
        <v>1017563</v>
      </c>
      <c r="D123" s="471">
        <v>1207918.01</v>
      </c>
      <c r="E123" s="471">
        <v>1233723.21</v>
      </c>
      <c r="F123" s="471">
        <f t="shared" si="4"/>
        <v>102.13633705155203</v>
      </c>
      <c r="G123" s="472">
        <f t="shared" si="5"/>
        <v>111.2240468771193</v>
      </c>
    </row>
    <row r="124" spans="1:7" s="469" customFormat="1" ht="16.5" customHeight="1">
      <c r="A124" s="485" t="s">
        <v>409</v>
      </c>
      <c r="B124" s="471">
        <v>176060.21</v>
      </c>
      <c r="C124" s="471">
        <v>187282</v>
      </c>
      <c r="D124" s="471">
        <v>222315.94</v>
      </c>
      <c r="E124" s="471">
        <v>208935.29</v>
      </c>
      <c r="F124" s="471">
        <f t="shared" si="4"/>
        <v>93.98124578921332</v>
      </c>
      <c r="G124" s="472">
        <f t="shared" si="5"/>
        <v>118.67263477647789</v>
      </c>
    </row>
    <row r="125" spans="1:7" ht="16.5" customHeight="1">
      <c r="A125" s="485" t="s">
        <v>410</v>
      </c>
      <c r="B125" s="471">
        <v>47.53</v>
      </c>
      <c r="C125" s="471">
        <v>0</v>
      </c>
      <c r="D125" s="471">
        <v>84.7</v>
      </c>
      <c r="E125" s="471">
        <v>84.69</v>
      </c>
      <c r="F125" s="471">
        <f t="shared" si="4"/>
        <v>99.98819362455725</v>
      </c>
      <c r="G125" s="472">
        <f t="shared" si="5"/>
        <v>178.18220071533767</v>
      </c>
    </row>
    <row r="126" spans="1:7" ht="22.5" customHeight="1">
      <c r="A126" s="485" t="s">
        <v>411</v>
      </c>
      <c r="B126" s="471">
        <v>470724.34</v>
      </c>
      <c r="C126" s="471">
        <v>453750</v>
      </c>
      <c r="D126" s="471">
        <v>497199.92</v>
      </c>
      <c r="E126" s="471">
        <v>516409.91</v>
      </c>
      <c r="F126" s="471">
        <f t="shared" si="4"/>
        <v>103.86363497403619</v>
      </c>
      <c r="G126" s="472">
        <f t="shared" si="5"/>
        <v>109.70537661171291</v>
      </c>
    </row>
    <row r="127" spans="1:7" ht="17.25" customHeight="1">
      <c r="A127" s="486" t="s">
        <v>412</v>
      </c>
      <c r="B127" s="474">
        <v>10128270.910000002</v>
      </c>
      <c r="C127" s="474">
        <v>9710636</v>
      </c>
      <c r="D127" s="474">
        <v>11673649.940000009</v>
      </c>
      <c r="E127" s="474">
        <v>11213216.129999984</v>
      </c>
      <c r="F127" s="474">
        <f t="shared" si="4"/>
        <v>96.05578535962142</v>
      </c>
      <c r="G127" s="475">
        <f t="shared" si="5"/>
        <v>110.71204778822393</v>
      </c>
    </row>
    <row r="128" spans="1:7" ht="18" customHeight="1">
      <c r="A128" s="485" t="s">
        <v>413</v>
      </c>
      <c r="B128" s="471">
        <v>933.17</v>
      </c>
      <c r="C128" s="471">
        <v>0</v>
      </c>
      <c r="D128" s="471">
        <v>171</v>
      </c>
      <c r="E128" s="471">
        <v>1073.24</v>
      </c>
      <c r="F128" s="471">
        <f t="shared" si="4"/>
        <v>627.625730994152</v>
      </c>
      <c r="G128" s="472">
        <f t="shared" si="5"/>
        <v>115.01012677218515</v>
      </c>
    </row>
    <row r="129" spans="1:7" ht="16.5" customHeight="1">
      <c r="A129" s="485" t="s">
        <v>414</v>
      </c>
      <c r="B129" s="471">
        <v>86294.94</v>
      </c>
      <c r="C129" s="471">
        <v>59523</v>
      </c>
      <c r="D129" s="471">
        <v>83576</v>
      </c>
      <c r="E129" s="471">
        <v>86856.67</v>
      </c>
      <c r="F129" s="471">
        <f t="shared" si="4"/>
        <v>103.92537331291281</v>
      </c>
      <c r="G129" s="472">
        <f t="shared" si="5"/>
        <v>100.65094199034151</v>
      </c>
    </row>
    <row r="130" spans="1:7" ht="16.5" customHeight="1">
      <c r="A130" s="485" t="s">
        <v>415</v>
      </c>
      <c r="B130" s="471">
        <v>65306.86</v>
      </c>
      <c r="C130" s="471">
        <v>52204</v>
      </c>
      <c r="D130" s="471">
        <v>57674</v>
      </c>
      <c r="E130" s="471">
        <v>66187.97</v>
      </c>
      <c r="F130" s="471">
        <f t="shared" si="4"/>
        <v>114.76223254846205</v>
      </c>
      <c r="G130" s="472">
        <f t="shared" si="5"/>
        <v>101.34918445014812</v>
      </c>
    </row>
    <row r="131" spans="1:7" ht="22.5" customHeight="1">
      <c r="A131" s="485" t="s">
        <v>416</v>
      </c>
      <c r="B131" s="471">
        <v>0</v>
      </c>
      <c r="C131" s="471">
        <v>0</v>
      </c>
      <c r="D131" s="471">
        <v>0</v>
      </c>
      <c r="E131" s="471">
        <v>0</v>
      </c>
      <c r="F131" s="471" t="str">
        <f t="shared" si="4"/>
        <v> </v>
      </c>
      <c r="G131" s="472" t="str">
        <f t="shared" si="5"/>
        <v> </v>
      </c>
    </row>
    <row r="132" spans="1:7" ht="22.5" customHeight="1">
      <c r="A132" s="485" t="s">
        <v>417</v>
      </c>
      <c r="B132" s="471">
        <v>3530</v>
      </c>
      <c r="C132" s="471">
        <v>0</v>
      </c>
      <c r="D132" s="471">
        <v>3700</v>
      </c>
      <c r="E132" s="471">
        <v>3700</v>
      </c>
      <c r="F132" s="471">
        <f t="shared" si="4"/>
        <v>100</v>
      </c>
      <c r="G132" s="472">
        <f t="shared" si="5"/>
        <v>104.8158640226629</v>
      </c>
    </row>
    <row r="133" spans="1:7" ht="22.5" customHeight="1">
      <c r="A133" s="485" t="s">
        <v>418</v>
      </c>
      <c r="B133" s="471">
        <v>1750</v>
      </c>
      <c r="C133" s="471">
        <v>0</v>
      </c>
      <c r="D133" s="471">
        <v>1850</v>
      </c>
      <c r="E133" s="471">
        <v>1850</v>
      </c>
      <c r="F133" s="471">
        <f t="shared" si="4"/>
        <v>100</v>
      </c>
      <c r="G133" s="472">
        <f t="shared" si="5"/>
        <v>105.71428571428572</v>
      </c>
    </row>
    <row r="134" spans="1:7" ht="16.5" customHeight="1">
      <c r="A134" s="485" t="s">
        <v>419</v>
      </c>
      <c r="B134" s="471">
        <v>0</v>
      </c>
      <c r="C134" s="471">
        <v>0</v>
      </c>
      <c r="D134" s="471">
        <v>0</v>
      </c>
      <c r="E134" s="471">
        <v>0</v>
      </c>
      <c r="F134" s="471" t="str">
        <f t="shared" si="4"/>
        <v> </v>
      </c>
      <c r="G134" s="472" t="str">
        <f t="shared" si="5"/>
        <v> </v>
      </c>
    </row>
    <row r="135" spans="1:7" s="469" customFormat="1" ht="17.25" customHeight="1">
      <c r="A135" s="486" t="s">
        <v>420</v>
      </c>
      <c r="B135" s="474">
        <v>92508.11</v>
      </c>
      <c r="C135" s="474">
        <v>59523</v>
      </c>
      <c r="D135" s="474">
        <v>89297</v>
      </c>
      <c r="E135" s="474">
        <v>93479.91</v>
      </c>
      <c r="F135" s="474">
        <f t="shared" si="4"/>
        <v>104.68426710863747</v>
      </c>
      <c r="G135" s="475">
        <f t="shared" si="5"/>
        <v>101.0505024910789</v>
      </c>
    </row>
    <row r="136" spans="1:7" ht="24" customHeight="1">
      <c r="A136" s="485" t="s">
        <v>421</v>
      </c>
      <c r="B136" s="471">
        <v>0</v>
      </c>
      <c r="C136" s="471">
        <v>0</v>
      </c>
      <c r="D136" s="471">
        <v>0</v>
      </c>
      <c r="E136" s="471">
        <v>0</v>
      </c>
      <c r="F136" s="471" t="str">
        <f t="shared" si="4"/>
        <v> </v>
      </c>
      <c r="G136" s="472" t="str">
        <f t="shared" si="5"/>
        <v> </v>
      </c>
    </row>
    <row r="137" spans="1:7" ht="16.5" customHeight="1">
      <c r="A137" s="485" t="s">
        <v>422</v>
      </c>
      <c r="B137" s="471">
        <v>0</v>
      </c>
      <c r="C137" s="471">
        <v>0</v>
      </c>
      <c r="D137" s="471">
        <v>0</v>
      </c>
      <c r="E137" s="471">
        <v>0</v>
      </c>
      <c r="F137" s="471" t="str">
        <f t="shared" si="4"/>
        <v> </v>
      </c>
      <c r="G137" s="472" t="str">
        <f t="shared" si="5"/>
        <v> </v>
      </c>
    </row>
    <row r="138" spans="1:7" ht="22.5" customHeight="1">
      <c r="A138" s="497" t="s">
        <v>423</v>
      </c>
      <c r="B138" s="471">
        <v>0</v>
      </c>
      <c r="C138" s="471">
        <v>0</v>
      </c>
      <c r="D138" s="471">
        <v>0</v>
      </c>
      <c r="E138" s="471">
        <v>0</v>
      </c>
      <c r="F138" s="471" t="str">
        <f t="shared" si="4"/>
        <v> </v>
      </c>
      <c r="G138" s="472" t="str">
        <f t="shared" si="5"/>
        <v> </v>
      </c>
    </row>
    <row r="139" spans="1:7" ht="22.5" customHeight="1">
      <c r="A139" s="498" t="s">
        <v>424</v>
      </c>
      <c r="B139" s="499">
        <v>0</v>
      </c>
      <c r="C139" s="499">
        <v>0</v>
      </c>
      <c r="D139" s="499">
        <v>0</v>
      </c>
      <c r="E139" s="499">
        <v>0</v>
      </c>
      <c r="F139" s="499" t="str">
        <f t="shared" si="4"/>
        <v> </v>
      </c>
      <c r="G139" s="500" t="str">
        <f t="shared" si="5"/>
        <v> </v>
      </c>
    </row>
    <row r="140" spans="1:7" ht="22.5" customHeight="1">
      <c r="A140" s="485" t="s">
        <v>425</v>
      </c>
      <c r="B140" s="471">
        <v>41743.93</v>
      </c>
      <c r="C140" s="471">
        <v>152470</v>
      </c>
      <c r="D140" s="471">
        <v>572288.78</v>
      </c>
      <c r="E140" s="471">
        <v>180816.12</v>
      </c>
      <c r="F140" s="471">
        <f t="shared" si="4"/>
        <v>31.59525860353229</v>
      </c>
      <c r="G140" s="472">
        <f t="shared" si="5"/>
        <v>433.1554791319361</v>
      </c>
    </row>
    <row r="141" spans="1:7" ht="16.5" customHeight="1">
      <c r="A141" s="485" t="s">
        <v>426</v>
      </c>
      <c r="B141" s="471">
        <v>41743.93</v>
      </c>
      <c r="C141" s="471">
        <v>49519</v>
      </c>
      <c r="D141" s="471">
        <v>469618.78</v>
      </c>
      <c r="E141" s="471">
        <v>78146.12</v>
      </c>
      <c r="F141" s="471">
        <f t="shared" si="4"/>
        <v>16.640331121340587</v>
      </c>
      <c r="G141" s="472">
        <f t="shared" si="5"/>
        <v>187.2035527081422</v>
      </c>
    </row>
    <row r="142" spans="1:7" ht="22.5" customHeight="1">
      <c r="A142" s="485" t="s">
        <v>427</v>
      </c>
      <c r="B142" s="471">
        <v>0</v>
      </c>
      <c r="C142" s="471">
        <v>0</v>
      </c>
      <c r="D142" s="471">
        <v>0</v>
      </c>
      <c r="E142" s="471">
        <v>0</v>
      </c>
      <c r="F142" s="471" t="str">
        <f t="shared" si="4"/>
        <v> </v>
      </c>
      <c r="G142" s="472" t="str">
        <f t="shared" si="5"/>
        <v> </v>
      </c>
    </row>
    <row r="143" spans="1:7" s="469" customFormat="1" ht="16.5" customHeight="1">
      <c r="A143" s="485" t="s">
        <v>428</v>
      </c>
      <c r="B143" s="471">
        <v>0</v>
      </c>
      <c r="C143" s="471">
        <v>102951</v>
      </c>
      <c r="D143" s="471">
        <v>102670</v>
      </c>
      <c r="E143" s="471">
        <v>102670</v>
      </c>
      <c r="F143" s="471">
        <f t="shared" si="4"/>
        <v>100</v>
      </c>
      <c r="G143" s="472" t="str">
        <f t="shared" si="5"/>
        <v> </v>
      </c>
    </row>
    <row r="144" spans="1:7" ht="22.5" customHeight="1">
      <c r="A144" s="485" t="s">
        <v>429</v>
      </c>
      <c r="B144" s="471">
        <v>0</v>
      </c>
      <c r="C144" s="471">
        <v>0</v>
      </c>
      <c r="D144" s="471">
        <v>0</v>
      </c>
      <c r="E144" s="471">
        <v>0</v>
      </c>
      <c r="F144" s="471" t="str">
        <f t="shared" si="4"/>
        <v> </v>
      </c>
      <c r="G144" s="472" t="str">
        <f t="shared" si="5"/>
        <v> </v>
      </c>
    </row>
    <row r="145" spans="1:7" ht="16.5" customHeight="1">
      <c r="A145" s="485" t="s">
        <v>430</v>
      </c>
      <c r="B145" s="471">
        <v>0</v>
      </c>
      <c r="C145" s="471">
        <v>0</v>
      </c>
      <c r="D145" s="471">
        <v>0</v>
      </c>
      <c r="E145" s="471">
        <v>0</v>
      </c>
      <c r="F145" s="471" t="str">
        <f>IF(D145&gt;0,E145/D145*100," ")</f>
        <v> </v>
      </c>
      <c r="G145" s="472" t="str">
        <f>IF(B145&gt;0,E145/B145*100," ")</f>
        <v> </v>
      </c>
    </row>
    <row r="146" spans="1:7" ht="22.5" customHeight="1">
      <c r="A146" s="485" t="s">
        <v>431</v>
      </c>
      <c r="B146" s="471">
        <v>0</v>
      </c>
      <c r="C146" s="471">
        <v>0</v>
      </c>
      <c r="D146" s="471">
        <v>0</v>
      </c>
      <c r="E146" s="471">
        <v>0</v>
      </c>
      <c r="F146" s="471" t="str">
        <f t="shared" si="4"/>
        <v> </v>
      </c>
      <c r="G146" s="472" t="str">
        <f t="shared" si="5"/>
        <v> </v>
      </c>
    </row>
    <row r="147" spans="1:7" ht="22.5" customHeight="1">
      <c r="A147" s="485" t="s">
        <v>432</v>
      </c>
      <c r="B147" s="471">
        <v>865918</v>
      </c>
      <c r="C147" s="471">
        <v>815332</v>
      </c>
      <c r="D147" s="471">
        <v>993348</v>
      </c>
      <c r="E147" s="471">
        <v>993568.65</v>
      </c>
      <c r="F147" s="471">
        <f t="shared" si="4"/>
        <v>100.0222127592747</v>
      </c>
      <c r="G147" s="472">
        <f t="shared" si="5"/>
        <v>114.74165567640352</v>
      </c>
    </row>
    <row r="148" spans="1:7" ht="16.5" customHeight="1">
      <c r="A148" s="485" t="s">
        <v>433</v>
      </c>
      <c r="B148" s="471">
        <v>1397383.9</v>
      </c>
      <c r="C148" s="471">
        <v>524600</v>
      </c>
      <c r="D148" s="471">
        <v>504298</v>
      </c>
      <c r="E148" s="471">
        <v>503771.36</v>
      </c>
      <c r="F148" s="471">
        <f t="shared" si="4"/>
        <v>99.8955696830049</v>
      </c>
      <c r="G148" s="472">
        <f t="shared" si="5"/>
        <v>36.05103508062459</v>
      </c>
    </row>
    <row r="149" spans="1:7" ht="22.5" customHeight="1">
      <c r="A149" s="485" t="s">
        <v>434</v>
      </c>
      <c r="B149" s="471">
        <v>501914.66</v>
      </c>
      <c r="C149" s="471">
        <v>524600</v>
      </c>
      <c r="D149" s="471">
        <v>504298</v>
      </c>
      <c r="E149" s="471">
        <v>503771.36</v>
      </c>
      <c r="F149" s="471">
        <f t="shared" si="4"/>
        <v>99.8955696830049</v>
      </c>
      <c r="G149" s="472">
        <f t="shared" si="5"/>
        <v>100.36992344475453</v>
      </c>
    </row>
    <row r="150" spans="1:7" ht="16.5" customHeight="1">
      <c r="A150" s="485" t="s">
        <v>435</v>
      </c>
      <c r="B150" s="471">
        <v>895469.24</v>
      </c>
      <c r="C150" s="471">
        <v>0</v>
      </c>
      <c r="D150" s="471">
        <v>0</v>
      </c>
      <c r="E150" s="471">
        <v>0</v>
      </c>
      <c r="F150" s="471" t="str">
        <f t="shared" si="4"/>
        <v> </v>
      </c>
      <c r="G150" s="472">
        <f t="shared" si="5"/>
        <v>0</v>
      </c>
    </row>
    <row r="151" spans="1:7" ht="16.5" customHeight="1">
      <c r="A151" s="501" t="s">
        <v>436</v>
      </c>
      <c r="B151" s="502">
        <v>8034.35</v>
      </c>
      <c r="C151" s="502">
        <v>9519</v>
      </c>
      <c r="D151" s="502">
        <v>12913.68</v>
      </c>
      <c r="E151" s="502">
        <v>12616.04</v>
      </c>
      <c r="F151" s="502">
        <f t="shared" si="4"/>
        <v>97.69515738348791</v>
      </c>
      <c r="G151" s="503">
        <f t="shared" si="5"/>
        <v>157.02626845980075</v>
      </c>
    </row>
    <row r="152" spans="1:7" ht="25.5" customHeight="1">
      <c r="A152" s="486" t="s">
        <v>437</v>
      </c>
      <c r="B152" s="504">
        <v>2313080.18</v>
      </c>
      <c r="C152" s="504">
        <v>1501921</v>
      </c>
      <c r="D152" s="504">
        <v>2082848.46</v>
      </c>
      <c r="E152" s="504">
        <v>1690772.17</v>
      </c>
      <c r="F152" s="504">
        <f t="shared" si="4"/>
        <v>81.17595698728846</v>
      </c>
      <c r="G152" s="505">
        <f t="shared" si="5"/>
        <v>73.09613322612967</v>
      </c>
    </row>
    <row r="153" spans="1:7" ht="18" customHeight="1">
      <c r="A153" s="485" t="s">
        <v>438</v>
      </c>
      <c r="B153" s="471">
        <v>6268641.06</v>
      </c>
      <c r="C153" s="471">
        <v>6810771</v>
      </c>
      <c r="D153" s="471">
        <v>7584727</v>
      </c>
      <c r="E153" s="471">
        <v>7517472.17</v>
      </c>
      <c r="F153" s="471">
        <f t="shared" si="4"/>
        <v>99.11328608135797</v>
      </c>
      <c r="G153" s="472">
        <f t="shared" si="5"/>
        <v>119.92187936822147</v>
      </c>
    </row>
    <row r="154" spans="1:7" ht="16.5" customHeight="1">
      <c r="A154" s="485" t="s">
        <v>439</v>
      </c>
      <c r="B154" s="471">
        <v>10664.21</v>
      </c>
      <c r="C154" s="471">
        <v>1710</v>
      </c>
      <c r="D154" s="471">
        <v>11100</v>
      </c>
      <c r="E154" s="471">
        <v>9866.7</v>
      </c>
      <c r="F154" s="471">
        <f t="shared" si="4"/>
        <v>88.8891891891892</v>
      </c>
      <c r="G154" s="472">
        <f t="shared" si="5"/>
        <v>92.52162138592546</v>
      </c>
    </row>
    <row r="155" spans="1:7" ht="16.5" customHeight="1">
      <c r="A155" s="485" t="s">
        <v>440</v>
      </c>
      <c r="B155" s="471">
        <v>17946.89</v>
      </c>
      <c r="C155" s="471">
        <v>19488</v>
      </c>
      <c r="D155" s="471">
        <v>14541.45</v>
      </c>
      <c r="E155" s="471">
        <v>14862.2</v>
      </c>
      <c r="F155" s="471">
        <f t="shared" si="4"/>
        <v>102.20576352427027</v>
      </c>
      <c r="G155" s="472">
        <f t="shared" si="5"/>
        <v>82.81211953714543</v>
      </c>
    </row>
    <row r="156" spans="1:7" ht="17.25" customHeight="1">
      <c r="A156" s="506" t="s">
        <v>441</v>
      </c>
      <c r="B156" s="507">
        <v>6297252.159999999</v>
      </c>
      <c r="C156" s="507">
        <v>6831969</v>
      </c>
      <c r="D156" s="507">
        <v>7610368.450000001</v>
      </c>
      <c r="E156" s="507">
        <v>7542201.070000001</v>
      </c>
      <c r="F156" s="508">
        <f t="shared" si="4"/>
        <v>99.10428278935693</v>
      </c>
      <c r="G156" s="509">
        <f t="shared" si="5"/>
        <v>119.76971666956405</v>
      </c>
    </row>
    <row r="157" spans="1:7" ht="24" customHeight="1">
      <c r="A157" s="485" t="s">
        <v>442</v>
      </c>
      <c r="B157" s="471">
        <v>2555.61</v>
      </c>
      <c r="C157" s="471">
        <v>2263</v>
      </c>
      <c r="D157" s="471">
        <v>2412.52</v>
      </c>
      <c r="E157" s="471">
        <v>4994.12</v>
      </c>
      <c r="F157" s="471">
        <f t="shared" si="4"/>
        <v>207.00843930827517</v>
      </c>
      <c r="G157" s="472">
        <f t="shared" si="5"/>
        <v>195.41792370510368</v>
      </c>
    </row>
    <row r="158" spans="1:7" ht="34.5" customHeight="1">
      <c r="A158" s="485" t="s">
        <v>443</v>
      </c>
      <c r="B158" s="471">
        <v>0</v>
      </c>
      <c r="C158" s="471">
        <v>0</v>
      </c>
      <c r="D158" s="471">
        <v>0</v>
      </c>
      <c r="E158" s="471">
        <v>0</v>
      </c>
      <c r="F158" s="471" t="str">
        <f t="shared" si="4"/>
        <v> </v>
      </c>
      <c r="G158" s="472" t="str">
        <f t="shared" si="5"/>
        <v> </v>
      </c>
    </row>
    <row r="159" spans="1:7" ht="34.5" customHeight="1">
      <c r="A159" s="485" t="s">
        <v>444</v>
      </c>
      <c r="B159" s="471">
        <v>0</v>
      </c>
      <c r="C159" s="471">
        <v>0</v>
      </c>
      <c r="D159" s="471">
        <v>0</v>
      </c>
      <c r="E159" s="471">
        <v>0</v>
      </c>
      <c r="F159" s="471" t="str">
        <f t="shared" si="4"/>
        <v> </v>
      </c>
      <c r="G159" s="472" t="str">
        <f t="shared" si="5"/>
        <v> </v>
      </c>
    </row>
    <row r="160" spans="1:7" ht="16.5" customHeight="1">
      <c r="A160" s="485" t="s">
        <v>445</v>
      </c>
      <c r="B160" s="471">
        <v>0</v>
      </c>
      <c r="C160" s="471">
        <v>0</v>
      </c>
      <c r="D160" s="471">
        <v>0</v>
      </c>
      <c r="E160" s="471">
        <v>0</v>
      </c>
      <c r="F160" s="471" t="str">
        <f aca="true" t="shared" si="6" ref="F160:F223">IF(D160&gt;0,E160/D160*100," ")</f>
        <v> </v>
      </c>
      <c r="G160" s="472" t="str">
        <f aca="true" t="shared" si="7" ref="G160:G223">IF(B160&gt;0,E160/B160*100," ")</f>
        <v> </v>
      </c>
    </row>
    <row r="161" spans="1:7" ht="16.5" customHeight="1">
      <c r="A161" s="485" t="s">
        <v>446</v>
      </c>
      <c r="B161" s="471">
        <v>0</v>
      </c>
      <c r="C161" s="471">
        <v>0</v>
      </c>
      <c r="D161" s="471">
        <v>0</v>
      </c>
      <c r="E161" s="471">
        <v>0</v>
      </c>
      <c r="F161" s="471" t="str">
        <f t="shared" si="6"/>
        <v> </v>
      </c>
      <c r="G161" s="472" t="str">
        <f t="shared" si="7"/>
        <v> </v>
      </c>
    </row>
    <row r="162" spans="1:7" ht="17.25" customHeight="1">
      <c r="A162" s="486" t="s">
        <v>447</v>
      </c>
      <c r="B162" s="474">
        <v>2555.61</v>
      </c>
      <c r="C162" s="474">
        <v>2263</v>
      </c>
      <c r="D162" s="474">
        <v>2412.52</v>
      </c>
      <c r="E162" s="474">
        <v>4994.12</v>
      </c>
      <c r="F162" s="474">
        <f t="shared" si="6"/>
        <v>207.00843930827517</v>
      </c>
      <c r="G162" s="475">
        <f t="shared" si="7"/>
        <v>195.41792370510368</v>
      </c>
    </row>
    <row r="163" spans="1:7" ht="24" customHeight="1">
      <c r="A163" s="485" t="s">
        <v>448</v>
      </c>
      <c r="B163" s="471">
        <v>0</v>
      </c>
      <c r="C163" s="471">
        <v>0</v>
      </c>
      <c r="D163" s="471">
        <v>0</v>
      </c>
      <c r="E163" s="471">
        <v>0</v>
      </c>
      <c r="F163" s="471" t="str">
        <f t="shared" si="6"/>
        <v> </v>
      </c>
      <c r="G163" s="472" t="str">
        <f t="shared" si="7"/>
        <v> </v>
      </c>
    </row>
    <row r="164" spans="1:7" ht="22.5" customHeight="1">
      <c r="A164" s="485" t="s">
        <v>449</v>
      </c>
      <c r="B164" s="471">
        <v>0</v>
      </c>
      <c r="C164" s="471">
        <v>0</v>
      </c>
      <c r="D164" s="471">
        <v>0</v>
      </c>
      <c r="E164" s="471">
        <v>0</v>
      </c>
      <c r="F164" s="471" t="str">
        <f t="shared" si="6"/>
        <v> </v>
      </c>
      <c r="G164" s="472" t="str">
        <f t="shared" si="7"/>
        <v> </v>
      </c>
    </row>
    <row r="165" spans="1:7" ht="22.5" customHeight="1">
      <c r="A165" s="485" t="s">
        <v>450</v>
      </c>
      <c r="B165" s="471">
        <v>0</v>
      </c>
      <c r="C165" s="471">
        <v>0</v>
      </c>
      <c r="D165" s="471">
        <v>0</v>
      </c>
      <c r="E165" s="471">
        <v>0</v>
      </c>
      <c r="F165" s="471" t="str">
        <f t="shared" si="6"/>
        <v> </v>
      </c>
      <c r="G165" s="472" t="str">
        <f t="shared" si="7"/>
        <v> </v>
      </c>
    </row>
    <row r="166" spans="1:7" ht="22.5" customHeight="1">
      <c r="A166" s="485" t="s">
        <v>451</v>
      </c>
      <c r="B166" s="471">
        <v>0</v>
      </c>
      <c r="C166" s="471">
        <v>0</v>
      </c>
      <c r="D166" s="471">
        <v>0</v>
      </c>
      <c r="E166" s="471">
        <v>0</v>
      </c>
      <c r="F166" s="471" t="str">
        <f t="shared" si="6"/>
        <v> </v>
      </c>
      <c r="G166" s="472" t="str">
        <f t="shared" si="7"/>
        <v> </v>
      </c>
    </row>
    <row r="167" spans="1:7" s="469" customFormat="1" ht="22.5" customHeight="1">
      <c r="A167" s="485" t="s">
        <v>452</v>
      </c>
      <c r="B167" s="471">
        <v>0</v>
      </c>
      <c r="C167" s="471">
        <v>0</v>
      </c>
      <c r="D167" s="471">
        <v>0</v>
      </c>
      <c r="E167" s="471">
        <v>0</v>
      </c>
      <c r="F167" s="471" t="str">
        <f t="shared" si="6"/>
        <v> </v>
      </c>
      <c r="G167" s="472" t="str">
        <f t="shared" si="7"/>
        <v> </v>
      </c>
    </row>
    <row r="168" spans="1:7" ht="16.5" customHeight="1">
      <c r="A168" s="485" t="s">
        <v>453</v>
      </c>
      <c r="B168" s="471">
        <v>0</v>
      </c>
      <c r="C168" s="471">
        <v>0</v>
      </c>
      <c r="D168" s="471">
        <v>0</v>
      </c>
      <c r="E168" s="471">
        <v>0</v>
      </c>
      <c r="F168" s="471" t="str">
        <f t="shared" si="6"/>
        <v> </v>
      </c>
      <c r="G168" s="472" t="str">
        <f t="shared" si="7"/>
        <v> </v>
      </c>
    </row>
    <row r="169" spans="1:7" ht="16.5" customHeight="1">
      <c r="A169" s="485" t="s">
        <v>454</v>
      </c>
      <c r="B169" s="471">
        <v>0</v>
      </c>
      <c r="C169" s="471">
        <v>0</v>
      </c>
      <c r="D169" s="471">
        <v>0</v>
      </c>
      <c r="E169" s="471">
        <v>0</v>
      </c>
      <c r="F169" s="471" t="str">
        <f t="shared" si="6"/>
        <v> </v>
      </c>
      <c r="G169" s="472" t="str">
        <f t="shared" si="7"/>
        <v> </v>
      </c>
    </row>
    <row r="170" spans="1:7" ht="17.25" customHeight="1">
      <c r="A170" s="486" t="s">
        <v>455</v>
      </c>
      <c r="B170" s="474">
        <v>0</v>
      </c>
      <c r="C170" s="474">
        <v>0</v>
      </c>
      <c r="D170" s="474">
        <v>0</v>
      </c>
      <c r="E170" s="474">
        <v>0</v>
      </c>
      <c r="F170" s="474" t="str">
        <f t="shared" si="6"/>
        <v> </v>
      </c>
      <c r="G170" s="475" t="str">
        <f t="shared" si="7"/>
        <v> </v>
      </c>
    </row>
    <row r="171" spans="1:7" s="469" customFormat="1" ht="24" customHeight="1">
      <c r="A171" s="485" t="s">
        <v>456</v>
      </c>
      <c r="B171" s="471">
        <v>0</v>
      </c>
      <c r="C171" s="471">
        <v>0</v>
      </c>
      <c r="D171" s="471">
        <v>0</v>
      </c>
      <c r="E171" s="471">
        <v>0</v>
      </c>
      <c r="F171" s="471" t="str">
        <f t="shared" si="6"/>
        <v> </v>
      </c>
      <c r="G171" s="472" t="str">
        <f t="shared" si="7"/>
        <v> </v>
      </c>
    </row>
    <row r="172" spans="1:7" ht="22.5" customHeight="1">
      <c r="A172" s="485" t="s">
        <v>457</v>
      </c>
      <c r="B172" s="471">
        <v>0</v>
      </c>
      <c r="C172" s="471">
        <v>0</v>
      </c>
      <c r="D172" s="471">
        <v>0</v>
      </c>
      <c r="E172" s="471">
        <v>0</v>
      </c>
      <c r="F172" s="471" t="str">
        <f t="shared" si="6"/>
        <v> </v>
      </c>
      <c r="G172" s="472" t="str">
        <f t="shared" si="7"/>
        <v> </v>
      </c>
    </row>
    <row r="173" spans="1:7" ht="22.5" customHeight="1">
      <c r="A173" s="485" t="s">
        <v>458</v>
      </c>
      <c r="B173" s="471">
        <v>0</v>
      </c>
      <c r="C173" s="471">
        <v>0</v>
      </c>
      <c r="D173" s="471">
        <v>0</v>
      </c>
      <c r="E173" s="471">
        <v>0</v>
      </c>
      <c r="F173" s="471" t="str">
        <f t="shared" si="6"/>
        <v> </v>
      </c>
      <c r="G173" s="472" t="str">
        <f t="shared" si="7"/>
        <v> </v>
      </c>
    </row>
    <row r="174" spans="1:7" ht="22.5" customHeight="1">
      <c r="A174" s="485" t="s">
        <v>459</v>
      </c>
      <c r="B174" s="471">
        <v>0</v>
      </c>
      <c r="C174" s="471">
        <v>0</v>
      </c>
      <c r="D174" s="471">
        <v>0</v>
      </c>
      <c r="E174" s="471">
        <v>0</v>
      </c>
      <c r="F174" s="471" t="str">
        <f t="shared" si="6"/>
        <v> </v>
      </c>
      <c r="G174" s="472" t="str">
        <f t="shared" si="7"/>
        <v> </v>
      </c>
    </row>
    <row r="175" spans="1:7" ht="22.5" customHeight="1">
      <c r="A175" s="485" t="s">
        <v>460</v>
      </c>
      <c r="B175" s="471">
        <v>0</v>
      </c>
      <c r="C175" s="471">
        <v>0</v>
      </c>
      <c r="D175" s="471">
        <v>0</v>
      </c>
      <c r="E175" s="471">
        <v>0</v>
      </c>
      <c r="F175" s="471" t="str">
        <f t="shared" si="6"/>
        <v> </v>
      </c>
      <c r="G175" s="472" t="str">
        <f t="shared" si="7"/>
        <v> </v>
      </c>
    </row>
    <row r="176" spans="1:7" ht="22.5" customHeight="1">
      <c r="A176" s="485" t="s">
        <v>461</v>
      </c>
      <c r="B176" s="471">
        <v>0</v>
      </c>
      <c r="C176" s="471">
        <v>0</v>
      </c>
      <c r="D176" s="471">
        <v>0</v>
      </c>
      <c r="E176" s="471">
        <v>0</v>
      </c>
      <c r="F176" s="471" t="str">
        <f t="shared" si="6"/>
        <v> </v>
      </c>
      <c r="G176" s="472" t="str">
        <f t="shared" si="7"/>
        <v> </v>
      </c>
    </row>
    <row r="177" spans="1:7" ht="22.5" customHeight="1">
      <c r="A177" s="485" t="s">
        <v>462</v>
      </c>
      <c r="B177" s="471">
        <v>0</v>
      </c>
      <c r="C177" s="471">
        <v>0</v>
      </c>
      <c r="D177" s="471">
        <v>0</v>
      </c>
      <c r="E177" s="471">
        <v>0</v>
      </c>
      <c r="F177" s="471" t="str">
        <f t="shared" si="6"/>
        <v> </v>
      </c>
      <c r="G177" s="472" t="str">
        <f t="shared" si="7"/>
        <v> </v>
      </c>
    </row>
    <row r="178" spans="1:7" ht="16.5" customHeight="1">
      <c r="A178" s="485" t="s">
        <v>463</v>
      </c>
      <c r="B178" s="471">
        <v>0</v>
      </c>
      <c r="C178" s="471">
        <v>0</v>
      </c>
      <c r="D178" s="471">
        <v>0</v>
      </c>
      <c r="E178" s="471">
        <v>0</v>
      </c>
      <c r="F178" s="471" t="str">
        <f t="shared" si="6"/>
        <v> </v>
      </c>
      <c r="G178" s="472" t="str">
        <f t="shared" si="7"/>
        <v> </v>
      </c>
    </row>
    <row r="179" spans="1:7" ht="17.25" customHeight="1">
      <c r="A179" s="486" t="s">
        <v>464</v>
      </c>
      <c r="B179" s="474">
        <v>0</v>
      </c>
      <c r="C179" s="474">
        <v>0</v>
      </c>
      <c r="D179" s="474">
        <v>0</v>
      </c>
      <c r="E179" s="474">
        <v>0</v>
      </c>
      <c r="F179" s="474" t="str">
        <f t="shared" si="6"/>
        <v> </v>
      </c>
      <c r="G179" s="475" t="str">
        <f t="shared" si="7"/>
        <v> </v>
      </c>
    </row>
    <row r="180" spans="1:7" s="469" customFormat="1" ht="18" customHeight="1">
      <c r="A180" s="485" t="s">
        <v>465</v>
      </c>
      <c r="B180" s="471">
        <v>72264.48</v>
      </c>
      <c r="C180" s="471">
        <v>67943</v>
      </c>
      <c r="D180" s="471">
        <v>61700.39</v>
      </c>
      <c r="E180" s="471">
        <v>49152.97</v>
      </c>
      <c r="F180" s="471">
        <f t="shared" si="6"/>
        <v>79.66395350175259</v>
      </c>
      <c r="G180" s="472">
        <f t="shared" si="7"/>
        <v>68.01816051260592</v>
      </c>
    </row>
    <row r="181" spans="1:7" ht="17.25" customHeight="1" thickBot="1">
      <c r="A181" s="486" t="s">
        <v>465</v>
      </c>
      <c r="B181" s="474">
        <v>72264.48</v>
      </c>
      <c r="C181" s="474">
        <v>67943</v>
      </c>
      <c r="D181" s="474">
        <v>61700.39</v>
      </c>
      <c r="E181" s="474">
        <v>49152.97</v>
      </c>
      <c r="F181" s="474">
        <f t="shared" si="6"/>
        <v>79.66395350175259</v>
      </c>
      <c r="G181" s="475">
        <f t="shared" si="7"/>
        <v>68.01816051260592</v>
      </c>
    </row>
    <row r="182" spans="1:7" ht="30" customHeight="1" thickBot="1">
      <c r="A182" s="487" t="s">
        <v>466</v>
      </c>
      <c r="B182" s="480">
        <v>53413159.20999998</v>
      </c>
      <c r="C182" s="480">
        <v>54208981</v>
      </c>
      <c r="D182" s="480">
        <v>56204808.00000004</v>
      </c>
      <c r="E182" s="480">
        <v>55229471.83000005</v>
      </c>
      <c r="F182" s="480">
        <f t="shared" si="6"/>
        <v>98.26467484774615</v>
      </c>
      <c r="G182" s="481">
        <f t="shared" si="7"/>
        <v>103.40049651970413</v>
      </c>
    </row>
    <row r="183" spans="1:7" ht="18" customHeight="1">
      <c r="A183" s="485" t="s">
        <v>467</v>
      </c>
      <c r="B183" s="471">
        <v>250110.6</v>
      </c>
      <c r="C183" s="471">
        <v>317374</v>
      </c>
      <c r="D183" s="471">
        <v>387065.58</v>
      </c>
      <c r="E183" s="471">
        <v>252143.28</v>
      </c>
      <c r="F183" s="471">
        <f t="shared" si="6"/>
        <v>65.14226348930329</v>
      </c>
      <c r="G183" s="472">
        <f t="shared" si="7"/>
        <v>100.81271245600946</v>
      </c>
    </row>
    <row r="184" spans="1:7" ht="16.5" customHeight="1">
      <c r="A184" s="485" t="s">
        <v>468</v>
      </c>
      <c r="B184" s="471">
        <v>3356273.62</v>
      </c>
      <c r="C184" s="471">
        <v>3383542</v>
      </c>
      <c r="D184" s="471">
        <v>4409193.82</v>
      </c>
      <c r="E184" s="471">
        <v>4099117.93</v>
      </c>
      <c r="F184" s="471">
        <f t="shared" si="6"/>
        <v>92.96751509100137</v>
      </c>
      <c r="G184" s="472">
        <f t="shared" si="7"/>
        <v>122.13300803526263</v>
      </c>
    </row>
    <row r="185" spans="1:7" ht="16.5" customHeight="1">
      <c r="A185" s="485" t="s">
        <v>469</v>
      </c>
      <c r="B185" s="471">
        <v>399.95</v>
      </c>
      <c r="C185" s="471">
        <v>200</v>
      </c>
      <c r="D185" s="471">
        <v>1597.6</v>
      </c>
      <c r="E185" s="471">
        <v>1587.24</v>
      </c>
      <c r="F185" s="471">
        <f t="shared" si="6"/>
        <v>99.35152729093642</v>
      </c>
      <c r="G185" s="472">
        <f t="shared" si="7"/>
        <v>396.8596074509314</v>
      </c>
    </row>
    <row r="186" spans="1:7" ht="17.25" customHeight="1">
      <c r="A186" s="486" t="s">
        <v>470</v>
      </c>
      <c r="B186" s="474">
        <v>3606784.17</v>
      </c>
      <c r="C186" s="474">
        <v>3701116</v>
      </c>
      <c r="D186" s="474">
        <v>4797857</v>
      </c>
      <c r="E186" s="474">
        <v>4352848.45</v>
      </c>
      <c r="F186" s="474">
        <f t="shared" si="6"/>
        <v>90.72484757257251</v>
      </c>
      <c r="G186" s="475">
        <f t="shared" si="7"/>
        <v>120.68502701673995</v>
      </c>
    </row>
    <row r="187" spans="1:7" ht="18" customHeight="1">
      <c r="A187" s="485" t="s">
        <v>471</v>
      </c>
      <c r="B187" s="471">
        <v>0</v>
      </c>
      <c r="C187" s="471">
        <v>0</v>
      </c>
      <c r="D187" s="471">
        <v>0</v>
      </c>
      <c r="E187" s="471">
        <v>0</v>
      </c>
      <c r="F187" s="471" t="str">
        <f t="shared" si="6"/>
        <v> </v>
      </c>
      <c r="G187" s="472" t="str">
        <f t="shared" si="7"/>
        <v> </v>
      </c>
    </row>
    <row r="188" spans="1:7" ht="17.25" customHeight="1">
      <c r="A188" s="486" t="s">
        <v>471</v>
      </c>
      <c r="B188" s="474">
        <v>0</v>
      </c>
      <c r="C188" s="474">
        <v>0</v>
      </c>
      <c r="D188" s="474">
        <v>0</v>
      </c>
      <c r="E188" s="474">
        <v>0</v>
      </c>
      <c r="F188" s="474" t="str">
        <f t="shared" si="6"/>
        <v> </v>
      </c>
      <c r="G188" s="475" t="str">
        <f t="shared" si="7"/>
        <v> </v>
      </c>
    </row>
    <row r="189" spans="1:7" s="469" customFormat="1" ht="18" customHeight="1">
      <c r="A189" s="485" t="s">
        <v>472</v>
      </c>
      <c r="B189" s="471">
        <v>0</v>
      </c>
      <c r="C189" s="471">
        <v>0</v>
      </c>
      <c r="D189" s="471">
        <v>0</v>
      </c>
      <c r="E189" s="471">
        <v>0</v>
      </c>
      <c r="F189" s="471" t="str">
        <f t="shared" si="6"/>
        <v> </v>
      </c>
      <c r="G189" s="472" t="str">
        <f t="shared" si="7"/>
        <v> </v>
      </c>
    </row>
    <row r="190" spans="1:7" s="469" customFormat="1" ht="16.5" customHeight="1">
      <c r="A190" s="485" t="s">
        <v>473</v>
      </c>
      <c r="B190" s="471">
        <v>1460.23</v>
      </c>
      <c r="C190" s="471">
        <v>0</v>
      </c>
      <c r="D190" s="471">
        <v>600</v>
      </c>
      <c r="E190" s="471">
        <v>600</v>
      </c>
      <c r="F190" s="471">
        <f t="shared" si="6"/>
        <v>100</v>
      </c>
      <c r="G190" s="472">
        <f t="shared" si="7"/>
        <v>41.08941742054334</v>
      </c>
    </row>
    <row r="191" spans="1:7" ht="22.5" customHeight="1">
      <c r="A191" s="485" t="s">
        <v>474</v>
      </c>
      <c r="B191" s="471">
        <v>0</v>
      </c>
      <c r="C191" s="471">
        <v>0</v>
      </c>
      <c r="D191" s="471">
        <v>0</v>
      </c>
      <c r="E191" s="471">
        <v>0</v>
      </c>
      <c r="F191" s="471" t="str">
        <f t="shared" si="6"/>
        <v> </v>
      </c>
      <c r="G191" s="472" t="str">
        <f t="shared" si="7"/>
        <v> </v>
      </c>
    </row>
    <row r="192" spans="1:7" ht="16.5" customHeight="1">
      <c r="A192" s="485" t="s">
        <v>475</v>
      </c>
      <c r="B192" s="471">
        <v>0</v>
      </c>
      <c r="C192" s="471">
        <v>0</v>
      </c>
      <c r="D192" s="471">
        <v>0</v>
      </c>
      <c r="E192" s="471">
        <v>0</v>
      </c>
      <c r="F192" s="471" t="str">
        <f t="shared" si="6"/>
        <v> </v>
      </c>
      <c r="G192" s="472" t="str">
        <f t="shared" si="7"/>
        <v> </v>
      </c>
    </row>
    <row r="193" spans="1:7" ht="22.5" customHeight="1">
      <c r="A193" s="485" t="s">
        <v>476</v>
      </c>
      <c r="B193" s="471">
        <v>255052.17</v>
      </c>
      <c r="C193" s="471">
        <v>205000</v>
      </c>
      <c r="D193" s="471">
        <v>175085</v>
      </c>
      <c r="E193" s="471">
        <v>162998.03</v>
      </c>
      <c r="F193" s="471">
        <f t="shared" si="6"/>
        <v>93.09651312219779</v>
      </c>
      <c r="G193" s="472">
        <f t="shared" si="7"/>
        <v>63.90772131050678</v>
      </c>
    </row>
    <row r="194" spans="1:7" s="469" customFormat="1" ht="16.5" customHeight="1">
      <c r="A194" s="485" t="s">
        <v>477</v>
      </c>
      <c r="B194" s="471">
        <v>255052.17</v>
      </c>
      <c r="C194" s="471">
        <v>205000</v>
      </c>
      <c r="D194" s="471">
        <v>161050</v>
      </c>
      <c r="E194" s="471">
        <v>148963.03</v>
      </c>
      <c r="F194" s="471">
        <f t="shared" si="6"/>
        <v>92.4948959950326</v>
      </c>
      <c r="G194" s="472">
        <f t="shared" si="7"/>
        <v>58.40492554915333</v>
      </c>
    </row>
    <row r="195" spans="1:7" ht="16.5" customHeight="1">
      <c r="A195" s="485" t="s">
        <v>478</v>
      </c>
      <c r="B195" s="471">
        <v>0</v>
      </c>
      <c r="C195" s="471">
        <v>0</v>
      </c>
      <c r="D195" s="471">
        <v>14035</v>
      </c>
      <c r="E195" s="471">
        <v>14035</v>
      </c>
      <c r="F195" s="471">
        <f t="shared" si="6"/>
        <v>100</v>
      </c>
      <c r="G195" s="472" t="str">
        <f t="shared" si="7"/>
        <v> </v>
      </c>
    </row>
    <row r="196" spans="1:7" s="469" customFormat="1" ht="22.5" customHeight="1">
      <c r="A196" s="485" t="s">
        <v>516</v>
      </c>
      <c r="B196" s="471">
        <v>0</v>
      </c>
      <c r="C196" s="471">
        <v>0</v>
      </c>
      <c r="D196" s="471">
        <v>0</v>
      </c>
      <c r="E196" s="471">
        <v>0</v>
      </c>
      <c r="F196" s="471" t="str">
        <f t="shared" si="6"/>
        <v> </v>
      </c>
      <c r="G196" s="472" t="str">
        <f t="shared" si="7"/>
        <v> </v>
      </c>
    </row>
    <row r="197" spans="1:7" s="469" customFormat="1" ht="22.5" customHeight="1">
      <c r="A197" s="485" t="s">
        <v>517</v>
      </c>
      <c r="B197" s="471">
        <v>0</v>
      </c>
      <c r="C197" s="471">
        <v>0</v>
      </c>
      <c r="D197" s="471">
        <v>0</v>
      </c>
      <c r="E197" s="471">
        <v>0</v>
      </c>
      <c r="F197" s="471" t="str">
        <f t="shared" si="6"/>
        <v> </v>
      </c>
      <c r="G197" s="472" t="str">
        <f t="shared" si="7"/>
        <v> </v>
      </c>
    </row>
    <row r="198" spans="1:7" s="469" customFormat="1" ht="16.5" customHeight="1">
      <c r="A198" s="485" t="s">
        <v>518</v>
      </c>
      <c r="B198" s="471">
        <v>0</v>
      </c>
      <c r="C198" s="471">
        <v>0</v>
      </c>
      <c r="D198" s="471">
        <v>0</v>
      </c>
      <c r="E198" s="471">
        <v>0</v>
      </c>
      <c r="F198" s="471" t="str">
        <f t="shared" si="6"/>
        <v> </v>
      </c>
      <c r="G198" s="472" t="str">
        <f t="shared" si="7"/>
        <v> </v>
      </c>
    </row>
    <row r="199" spans="1:7" ht="22.5" customHeight="1">
      <c r="A199" s="485" t="s">
        <v>519</v>
      </c>
      <c r="B199" s="471">
        <v>0</v>
      </c>
      <c r="C199" s="471">
        <v>0</v>
      </c>
      <c r="D199" s="471">
        <v>0</v>
      </c>
      <c r="E199" s="471">
        <v>0</v>
      </c>
      <c r="F199" s="471" t="str">
        <f t="shared" si="6"/>
        <v> </v>
      </c>
      <c r="G199" s="472" t="str">
        <f t="shared" si="7"/>
        <v> </v>
      </c>
    </row>
    <row r="200" spans="1:7" ht="16.5" customHeight="1">
      <c r="A200" s="485" t="s">
        <v>520</v>
      </c>
      <c r="B200" s="471">
        <v>66747.08</v>
      </c>
      <c r="C200" s="471">
        <v>50372</v>
      </c>
      <c r="D200" s="471">
        <v>82501</v>
      </c>
      <c r="E200" s="471">
        <v>82482.79</v>
      </c>
      <c r="F200" s="471">
        <f t="shared" si="6"/>
        <v>99.97792754027223</v>
      </c>
      <c r="G200" s="472">
        <f t="shared" si="7"/>
        <v>123.57512867978645</v>
      </c>
    </row>
    <row r="201" spans="1:7" ht="16.5" customHeight="1">
      <c r="A201" s="485" t="s">
        <v>521</v>
      </c>
      <c r="B201" s="471">
        <v>890643.3</v>
      </c>
      <c r="C201" s="471">
        <v>0</v>
      </c>
      <c r="D201" s="471">
        <v>0</v>
      </c>
      <c r="E201" s="471">
        <v>0</v>
      </c>
      <c r="F201" s="471" t="str">
        <f t="shared" si="6"/>
        <v> </v>
      </c>
      <c r="G201" s="472">
        <f t="shared" si="7"/>
        <v>0</v>
      </c>
    </row>
    <row r="202" spans="1:7" ht="16.5" customHeight="1">
      <c r="A202" s="485" t="s">
        <v>522</v>
      </c>
      <c r="B202" s="471">
        <v>0</v>
      </c>
      <c r="C202" s="471">
        <v>0</v>
      </c>
      <c r="D202" s="471">
        <v>0</v>
      </c>
      <c r="E202" s="471">
        <v>0</v>
      </c>
      <c r="F202" s="471" t="str">
        <f t="shared" si="6"/>
        <v> </v>
      </c>
      <c r="G202" s="472" t="str">
        <f t="shared" si="7"/>
        <v> </v>
      </c>
    </row>
    <row r="203" spans="1:7" ht="16.5" customHeight="1">
      <c r="A203" s="485" t="s">
        <v>523</v>
      </c>
      <c r="B203" s="471">
        <v>0</v>
      </c>
      <c r="C203" s="471">
        <v>0</v>
      </c>
      <c r="D203" s="471">
        <v>0</v>
      </c>
      <c r="E203" s="471">
        <v>0</v>
      </c>
      <c r="F203" s="471" t="str">
        <f t="shared" si="6"/>
        <v> </v>
      </c>
      <c r="G203" s="472" t="str">
        <f t="shared" si="7"/>
        <v> </v>
      </c>
    </row>
    <row r="204" spans="1:7" ht="17.25" customHeight="1">
      <c r="A204" s="486" t="s">
        <v>524</v>
      </c>
      <c r="B204" s="474">
        <v>1213902.78</v>
      </c>
      <c r="C204" s="474">
        <v>255372</v>
      </c>
      <c r="D204" s="474">
        <v>258186</v>
      </c>
      <c r="E204" s="474">
        <v>246080.82</v>
      </c>
      <c r="F204" s="474">
        <f t="shared" si="6"/>
        <v>95.31144988496666</v>
      </c>
      <c r="G204" s="475">
        <f t="shared" si="7"/>
        <v>20.271872184031082</v>
      </c>
    </row>
    <row r="205" spans="1:7" ht="18" customHeight="1">
      <c r="A205" s="485" t="s">
        <v>525</v>
      </c>
      <c r="B205" s="471">
        <v>0</v>
      </c>
      <c r="C205" s="471">
        <v>0</v>
      </c>
      <c r="D205" s="471">
        <v>0</v>
      </c>
      <c r="E205" s="471">
        <v>0</v>
      </c>
      <c r="F205" s="471" t="str">
        <f t="shared" si="6"/>
        <v> </v>
      </c>
      <c r="G205" s="472" t="str">
        <f t="shared" si="7"/>
        <v> </v>
      </c>
    </row>
    <row r="206" spans="1:7" ht="22.5" customHeight="1">
      <c r="A206" s="485" t="s">
        <v>526</v>
      </c>
      <c r="B206" s="471">
        <v>0</v>
      </c>
      <c r="C206" s="471">
        <v>0</v>
      </c>
      <c r="D206" s="471">
        <v>0</v>
      </c>
      <c r="E206" s="471">
        <v>0</v>
      </c>
      <c r="F206" s="471" t="str">
        <f t="shared" si="6"/>
        <v> </v>
      </c>
      <c r="G206" s="472" t="str">
        <f t="shared" si="7"/>
        <v> </v>
      </c>
    </row>
    <row r="207" spans="1:7" ht="22.5" customHeight="1">
      <c r="A207" s="485" t="s">
        <v>527</v>
      </c>
      <c r="B207" s="471">
        <v>0</v>
      </c>
      <c r="C207" s="471">
        <v>0</v>
      </c>
      <c r="D207" s="471">
        <v>0</v>
      </c>
      <c r="E207" s="471">
        <v>0</v>
      </c>
      <c r="F207" s="471" t="str">
        <f t="shared" si="6"/>
        <v> </v>
      </c>
      <c r="G207" s="472" t="str">
        <f t="shared" si="7"/>
        <v> </v>
      </c>
    </row>
    <row r="208" spans="1:7" ht="22.5" customHeight="1">
      <c r="A208" s="485" t="s">
        <v>528</v>
      </c>
      <c r="B208" s="471">
        <v>0</v>
      </c>
      <c r="C208" s="471">
        <v>0</v>
      </c>
      <c r="D208" s="471">
        <v>0</v>
      </c>
      <c r="E208" s="471">
        <v>0</v>
      </c>
      <c r="F208" s="471" t="str">
        <f t="shared" si="6"/>
        <v> </v>
      </c>
      <c r="G208" s="472" t="str">
        <f t="shared" si="7"/>
        <v> </v>
      </c>
    </row>
    <row r="209" spans="1:7" ht="22.5" customHeight="1">
      <c r="A209" s="485" t="s">
        <v>529</v>
      </c>
      <c r="B209" s="471">
        <v>0</v>
      </c>
      <c r="C209" s="471">
        <v>0</v>
      </c>
      <c r="D209" s="471">
        <v>0</v>
      </c>
      <c r="E209" s="471">
        <v>0</v>
      </c>
      <c r="F209" s="471" t="str">
        <f t="shared" si="6"/>
        <v> </v>
      </c>
      <c r="G209" s="472" t="str">
        <f t="shared" si="7"/>
        <v> </v>
      </c>
    </row>
    <row r="210" spans="1:7" ht="16.5" customHeight="1">
      <c r="A210" s="485" t="s">
        <v>530</v>
      </c>
      <c r="B210" s="471">
        <v>0</v>
      </c>
      <c r="C210" s="471">
        <v>0</v>
      </c>
      <c r="D210" s="471">
        <v>0</v>
      </c>
      <c r="E210" s="471">
        <v>0</v>
      </c>
      <c r="F210" s="471" t="str">
        <f t="shared" si="6"/>
        <v> </v>
      </c>
      <c r="G210" s="472" t="str">
        <f t="shared" si="7"/>
        <v> </v>
      </c>
    </row>
    <row r="211" spans="1:7" ht="16.5" customHeight="1">
      <c r="A211" s="485" t="s">
        <v>531</v>
      </c>
      <c r="B211" s="471">
        <v>0</v>
      </c>
      <c r="C211" s="471">
        <v>0</v>
      </c>
      <c r="D211" s="471">
        <v>0</v>
      </c>
      <c r="E211" s="471">
        <v>0</v>
      </c>
      <c r="F211" s="471" t="str">
        <f t="shared" si="6"/>
        <v> </v>
      </c>
      <c r="G211" s="472" t="str">
        <f t="shared" si="7"/>
        <v> </v>
      </c>
    </row>
    <row r="212" spans="1:7" ht="16.5" customHeight="1">
      <c r="A212" s="486" t="s">
        <v>532</v>
      </c>
      <c r="B212" s="474">
        <v>0</v>
      </c>
      <c r="C212" s="474">
        <v>0</v>
      </c>
      <c r="D212" s="474">
        <v>0</v>
      </c>
      <c r="E212" s="474">
        <v>0</v>
      </c>
      <c r="F212" s="474" t="str">
        <f t="shared" si="6"/>
        <v> </v>
      </c>
      <c r="G212" s="475" t="str">
        <f t="shared" si="7"/>
        <v> </v>
      </c>
    </row>
    <row r="213" spans="1:7" ht="24" customHeight="1">
      <c r="A213" s="485" t="s">
        <v>533</v>
      </c>
      <c r="B213" s="471">
        <v>0</v>
      </c>
      <c r="C213" s="471">
        <v>0</v>
      </c>
      <c r="D213" s="471">
        <v>0</v>
      </c>
      <c r="E213" s="471">
        <v>0</v>
      </c>
      <c r="F213" s="471" t="str">
        <f t="shared" si="6"/>
        <v> </v>
      </c>
      <c r="G213" s="472" t="str">
        <f t="shared" si="7"/>
        <v> </v>
      </c>
    </row>
    <row r="214" spans="1:7" s="469" customFormat="1" ht="22.5" customHeight="1">
      <c r="A214" s="485" t="s">
        <v>534</v>
      </c>
      <c r="B214" s="471">
        <v>0</v>
      </c>
      <c r="C214" s="471">
        <v>0</v>
      </c>
      <c r="D214" s="471">
        <v>0</v>
      </c>
      <c r="E214" s="471">
        <v>0</v>
      </c>
      <c r="F214" s="471" t="str">
        <f t="shared" si="6"/>
        <v> </v>
      </c>
      <c r="G214" s="472" t="str">
        <f t="shared" si="7"/>
        <v> </v>
      </c>
    </row>
    <row r="215" spans="1:7" ht="22.5" customHeight="1">
      <c r="A215" s="485" t="s">
        <v>535</v>
      </c>
      <c r="B215" s="471">
        <v>0</v>
      </c>
      <c r="C215" s="471">
        <v>0</v>
      </c>
      <c r="D215" s="471">
        <v>0</v>
      </c>
      <c r="E215" s="471">
        <v>0</v>
      </c>
      <c r="F215" s="471" t="str">
        <f t="shared" si="6"/>
        <v> </v>
      </c>
      <c r="G215" s="472" t="str">
        <f t="shared" si="7"/>
        <v> </v>
      </c>
    </row>
    <row r="216" spans="1:7" ht="22.5" customHeight="1">
      <c r="A216" s="485" t="s">
        <v>536</v>
      </c>
      <c r="B216" s="471">
        <v>0</v>
      </c>
      <c r="C216" s="471">
        <v>0</v>
      </c>
      <c r="D216" s="471">
        <v>0</v>
      </c>
      <c r="E216" s="471">
        <v>0</v>
      </c>
      <c r="F216" s="471" t="str">
        <f t="shared" si="6"/>
        <v> </v>
      </c>
      <c r="G216" s="472" t="str">
        <f t="shared" si="7"/>
        <v> </v>
      </c>
    </row>
    <row r="217" spans="1:7" ht="22.5" customHeight="1">
      <c r="A217" s="485" t="s">
        <v>537</v>
      </c>
      <c r="B217" s="471">
        <v>0</v>
      </c>
      <c r="C217" s="471">
        <v>0</v>
      </c>
      <c r="D217" s="471">
        <v>0</v>
      </c>
      <c r="E217" s="471">
        <v>0</v>
      </c>
      <c r="F217" s="471" t="str">
        <f t="shared" si="6"/>
        <v> </v>
      </c>
      <c r="G217" s="472" t="str">
        <f t="shared" si="7"/>
        <v> </v>
      </c>
    </row>
    <row r="218" spans="1:7" ht="22.5" customHeight="1">
      <c r="A218" s="485" t="s">
        <v>538</v>
      </c>
      <c r="B218" s="471">
        <v>0</v>
      </c>
      <c r="C218" s="471">
        <v>0</v>
      </c>
      <c r="D218" s="471">
        <v>0</v>
      </c>
      <c r="E218" s="471">
        <v>0</v>
      </c>
      <c r="F218" s="471" t="str">
        <f t="shared" si="6"/>
        <v> </v>
      </c>
      <c r="G218" s="472" t="str">
        <f t="shared" si="7"/>
        <v> </v>
      </c>
    </row>
    <row r="219" spans="1:7" ht="16.5" customHeight="1">
      <c r="A219" s="485" t="s">
        <v>539</v>
      </c>
      <c r="B219" s="471">
        <v>0</v>
      </c>
      <c r="C219" s="471">
        <v>0</v>
      </c>
      <c r="D219" s="471">
        <v>0</v>
      </c>
      <c r="E219" s="471">
        <v>0</v>
      </c>
      <c r="F219" s="471" t="str">
        <f t="shared" si="6"/>
        <v> </v>
      </c>
      <c r="G219" s="472" t="str">
        <f t="shared" si="7"/>
        <v> </v>
      </c>
    </row>
    <row r="220" spans="1:7" ht="17.25" customHeight="1">
      <c r="A220" s="486" t="s">
        <v>540</v>
      </c>
      <c r="B220" s="474">
        <v>0</v>
      </c>
      <c r="C220" s="474">
        <v>0</v>
      </c>
      <c r="D220" s="474">
        <v>0</v>
      </c>
      <c r="E220" s="474">
        <v>0</v>
      </c>
      <c r="F220" s="474" t="str">
        <f t="shared" si="6"/>
        <v> </v>
      </c>
      <c r="G220" s="475" t="str">
        <f t="shared" si="7"/>
        <v> </v>
      </c>
    </row>
    <row r="221" spans="1:7" ht="18" customHeight="1">
      <c r="A221" s="485" t="s">
        <v>541</v>
      </c>
      <c r="B221" s="471">
        <v>0</v>
      </c>
      <c r="C221" s="471">
        <v>0</v>
      </c>
      <c r="D221" s="471">
        <v>0</v>
      </c>
      <c r="E221" s="471">
        <v>0</v>
      </c>
      <c r="F221" s="471" t="str">
        <f t="shared" si="6"/>
        <v> </v>
      </c>
      <c r="G221" s="472" t="str">
        <f t="shared" si="7"/>
        <v> </v>
      </c>
    </row>
    <row r="222" spans="1:7" s="469" customFormat="1" ht="16.5" customHeight="1" thickBot="1">
      <c r="A222" s="486" t="s">
        <v>541</v>
      </c>
      <c r="B222" s="474">
        <v>0</v>
      </c>
      <c r="C222" s="474">
        <v>0</v>
      </c>
      <c r="D222" s="474">
        <v>0</v>
      </c>
      <c r="E222" s="474">
        <v>0</v>
      </c>
      <c r="F222" s="474" t="str">
        <f t="shared" si="6"/>
        <v> </v>
      </c>
      <c r="G222" s="475" t="str">
        <f t="shared" si="7"/>
        <v> </v>
      </c>
    </row>
    <row r="223" spans="1:7" s="469" customFormat="1" ht="30" customHeight="1" thickBot="1">
      <c r="A223" s="487" t="s">
        <v>542</v>
      </c>
      <c r="B223" s="480">
        <v>4820686.95</v>
      </c>
      <c r="C223" s="480">
        <v>3956488</v>
      </c>
      <c r="D223" s="480">
        <v>5056043</v>
      </c>
      <c r="E223" s="480">
        <v>4598929.27</v>
      </c>
      <c r="F223" s="480">
        <f t="shared" si="6"/>
        <v>90.95906166146133</v>
      </c>
      <c r="G223" s="481">
        <f t="shared" si="7"/>
        <v>95.39987387067312</v>
      </c>
    </row>
    <row r="224" spans="1:7" ht="34.5" customHeight="1" thickBot="1">
      <c r="A224" s="487" t="s">
        <v>543</v>
      </c>
      <c r="B224" s="480">
        <v>58233846.15999998</v>
      </c>
      <c r="C224" s="480">
        <v>58165469</v>
      </c>
      <c r="D224" s="480">
        <v>61260851.000000045</v>
      </c>
      <c r="E224" s="480">
        <v>59828401.100000046</v>
      </c>
      <c r="F224" s="480">
        <f aca="true" t="shared" si="8" ref="F224:F249">IF(D224&gt;0,E224/D224*100," ")</f>
        <v>97.6617205333958</v>
      </c>
      <c r="G224" s="481">
        <f aca="true" t="shared" si="9" ref="G224:G249">IF(B224&gt;0,E224/B224*100," ")</f>
        <v>102.73819272664724</v>
      </c>
    </row>
    <row r="225" spans="1:7" ht="24.75" customHeight="1" thickBot="1">
      <c r="A225" s="510" t="s">
        <v>544</v>
      </c>
      <c r="B225" s="511">
        <v>-49104249.639999986</v>
      </c>
      <c r="C225" s="511">
        <v>-48493135</v>
      </c>
      <c r="D225" s="511">
        <v>-51588517.000000045</v>
      </c>
      <c r="E225" s="511">
        <v>-50579769.09000005</v>
      </c>
      <c r="F225" s="511" t="str">
        <f t="shared" si="8"/>
        <v> </v>
      </c>
      <c r="G225" s="512" t="str">
        <f t="shared" si="9"/>
        <v> </v>
      </c>
    </row>
    <row r="226" spans="1:7" ht="18.75" customHeight="1" thickBot="1">
      <c r="A226" s="513"/>
      <c r="B226" s="514"/>
      <c r="C226" s="514"/>
      <c r="D226" s="514"/>
      <c r="E226" s="514"/>
      <c r="F226" s="514" t="str">
        <f t="shared" si="8"/>
        <v> </v>
      </c>
      <c r="G226" s="515" t="str">
        <f t="shared" si="9"/>
        <v> </v>
      </c>
    </row>
    <row r="227" spans="1:7" ht="18.75" customHeight="1" thickBot="1">
      <c r="A227" s="516" t="s">
        <v>380</v>
      </c>
      <c r="B227" s="517">
        <v>58233846.159999974</v>
      </c>
      <c r="C227" s="517">
        <v>58165469</v>
      </c>
      <c r="D227" s="517">
        <v>61260851</v>
      </c>
      <c r="E227" s="517">
        <v>59828401.09999997</v>
      </c>
      <c r="F227" s="517">
        <f t="shared" si="8"/>
        <v>97.66172053339575</v>
      </c>
      <c r="G227" s="518">
        <f t="shared" si="9"/>
        <v>102.73819272664713</v>
      </c>
    </row>
    <row r="228" spans="1:7" ht="12.75" customHeight="1" hidden="1">
      <c r="A228" s="513"/>
      <c r="B228" s="514"/>
      <c r="C228" s="514"/>
      <c r="D228" s="514"/>
      <c r="E228" s="514"/>
      <c r="F228" s="514" t="str">
        <f t="shared" si="8"/>
        <v> </v>
      </c>
      <c r="G228" s="519" t="str">
        <f t="shared" si="9"/>
        <v> </v>
      </c>
    </row>
    <row r="229" spans="1:7" ht="18.75" customHeight="1">
      <c r="A229" s="520" t="s">
        <v>545</v>
      </c>
      <c r="B229" s="521"/>
      <c r="C229" s="521"/>
      <c r="D229" s="521"/>
      <c r="E229" s="521"/>
      <c r="F229" s="521" t="str">
        <f t="shared" si="8"/>
        <v> </v>
      </c>
      <c r="G229" s="522" t="str">
        <f t="shared" si="9"/>
        <v> </v>
      </c>
    </row>
    <row r="230" spans="1:7" ht="18" customHeight="1">
      <c r="A230" s="523" t="s">
        <v>546</v>
      </c>
      <c r="B230" s="471">
        <v>0</v>
      </c>
      <c r="C230" s="471">
        <v>0</v>
      </c>
      <c r="D230" s="471">
        <v>0</v>
      </c>
      <c r="E230" s="471">
        <v>0</v>
      </c>
      <c r="F230" s="471" t="str">
        <f t="shared" si="8"/>
        <v> </v>
      </c>
      <c r="G230" s="472" t="str">
        <f t="shared" si="9"/>
        <v> </v>
      </c>
    </row>
    <row r="231" spans="1:7" ht="18" customHeight="1">
      <c r="A231" s="523" t="s">
        <v>547</v>
      </c>
      <c r="B231" s="471">
        <v>0</v>
      </c>
      <c r="C231" s="471">
        <v>0</v>
      </c>
      <c r="D231" s="471">
        <v>0</v>
      </c>
      <c r="E231" s="471">
        <v>0</v>
      </c>
      <c r="F231" s="471" t="str">
        <f t="shared" si="8"/>
        <v> </v>
      </c>
      <c r="G231" s="472" t="str">
        <f t="shared" si="9"/>
        <v> </v>
      </c>
    </row>
    <row r="232" spans="1:7" ht="27" customHeight="1">
      <c r="A232" s="523" t="s">
        <v>548</v>
      </c>
      <c r="B232" s="471">
        <v>0</v>
      </c>
      <c r="C232" s="471">
        <v>0</v>
      </c>
      <c r="D232" s="471">
        <v>0</v>
      </c>
      <c r="E232" s="471">
        <v>0</v>
      </c>
      <c r="F232" s="471" t="str">
        <f t="shared" si="8"/>
        <v> </v>
      </c>
      <c r="G232" s="472" t="str">
        <f t="shared" si="9"/>
        <v> </v>
      </c>
    </row>
    <row r="233" spans="1:7" ht="18" customHeight="1">
      <c r="A233" s="524" t="s">
        <v>549</v>
      </c>
      <c r="B233" s="471">
        <v>0</v>
      </c>
      <c r="C233" s="471">
        <v>0</v>
      </c>
      <c r="D233" s="471">
        <v>0</v>
      </c>
      <c r="E233" s="471">
        <v>0</v>
      </c>
      <c r="F233" s="471" t="str">
        <f t="shared" si="8"/>
        <v> </v>
      </c>
      <c r="G233" s="472" t="str">
        <f t="shared" si="9"/>
        <v> </v>
      </c>
    </row>
    <row r="234" spans="1:7" ht="18" customHeight="1">
      <c r="A234" s="524" t="s">
        <v>550</v>
      </c>
      <c r="B234" s="471">
        <v>0</v>
      </c>
      <c r="C234" s="471">
        <v>0</v>
      </c>
      <c r="D234" s="471">
        <v>0</v>
      </c>
      <c r="E234" s="471">
        <v>0</v>
      </c>
      <c r="F234" s="471" t="str">
        <f t="shared" si="8"/>
        <v> </v>
      </c>
      <c r="G234" s="472" t="str">
        <f t="shared" si="9"/>
        <v> </v>
      </c>
    </row>
    <row r="235" spans="1:7" ht="18" customHeight="1">
      <c r="A235" s="524" t="s">
        <v>551</v>
      </c>
      <c r="B235" s="471">
        <v>0</v>
      </c>
      <c r="C235" s="471">
        <v>0</v>
      </c>
      <c r="D235" s="471">
        <v>0</v>
      </c>
      <c r="E235" s="471">
        <v>0</v>
      </c>
      <c r="F235" s="471" t="str">
        <f t="shared" si="8"/>
        <v> </v>
      </c>
      <c r="G235" s="472" t="str">
        <f t="shared" si="9"/>
        <v> </v>
      </c>
    </row>
    <row r="236" spans="1:7" s="469" customFormat="1" ht="18" customHeight="1">
      <c r="A236" s="524" t="s">
        <v>552</v>
      </c>
      <c r="B236" s="471">
        <v>0</v>
      </c>
      <c r="C236" s="471">
        <v>0</v>
      </c>
      <c r="D236" s="471">
        <v>0</v>
      </c>
      <c r="E236" s="471">
        <v>0</v>
      </c>
      <c r="F236" s="471" t="str">
        <f t="shared" si="8"/>
        <v> </v>
      </c>
      <c r="G236" s="472" t="str">
        <f t="shared" si="9"/>
        <v> </v>
      </c>
    </row>
    <row r="237" spans="1:7" s="469" customFormat="1" ht="18" customHeight="1">
      <c r="A237" s="506" t="s">
        <v>553</v>
      </c>
      <c r="B237" s="471">
        <v>0</v>
      </c>
      <c r="C237" s="471">
        <v>0</v>
      </c>
      <c r="D237" s="471">
        <v>0</v>
      </c>
      <c r="E237" s="471">
        <v>0</v>
      </c>
      <c r="F237" s="471" t="str">
        <f t="shared" si="8"/>
        <v> </v>
      </c>
      <c r="G237" s="472" t="str">
        <f t="shared" si="9"/>
        <v> </v>
      </c>
    </row>
    <row r="238" spans="1:7" s="469" customFormat="1" ht="19.5" customHeight="1">
      <c r="A238" s="524" t="s">
        <v>549</v>
      </c>
      <c r="B238" s="471">
        <v>0</v>
      </c>
      <c r="C238" s="471">
        <v>0</v>
      </c>
      <c r="D238" s="471">
        <v>0</v>
      </c>
      <c r="E238" s="471">
        <v>0</v>
      </c>
      <c r="F238" s="471" t="str">
        <f t="shared" si="8"/>
        <v> </v>
      </c>
      <c r="G238" s="472" t="str">
        <f t="shared" si="9"/>
        <v> </v>
      </c>
    </row>
    <row r="239" spans="1:7" s="469" customFormat="1" ht="19.5" customHeight="1">
      <c r="A239" s="524" t="s">
        <v>550</v>
      </c>
      <c r="B239" s="471">
        <v>0</v>
      </c>
      <c r="C239" s="471">
        <v>0</v>
      </c>
      <c r="D239" s="471">
        <v>0</v>
      </c>
      <c r="E239" s="471">
        <v>0</v>
      </c>
      <c r="F239" s="471" t="str">
        <f t="shared" si="8"/>
        <v> </v>
      </c>
      <c r="G239" s="472" t="str">
        <f t="shared" si="9"/>
        <v> </v>
      </c>
    </row>
    <row r="240" spans="1:7" s="469" customFormat="1" ht="18" customHeight="1">
      <c r="A240" s="524" t="s">
        <v>554</v>
      </c>
      <c r="B240" s="471">
        <v>0</v>
      </c>
      <c r="C240" s="471">
        <v>0</v>
      </c>
      <c r="D240" s="471">
        <v>0</v>
      </c>
      <c r="E240" s="471">
        <v>0</v>
      </c>
      <c r="F240" s="471" t="str">
        <f t="shared" si="8"/>
        <v> </v>
      </c>
      <c r="G240" s="472" t="str">
        <f t="shared" si="9"/>
        <v> </v>
      </c>
    </row>
    <row r="241" spans="1:7" s="469" customFormat="1" ht="27" customHeight="1">
      <c r="A241" s="524" t="s">
        <v>555</v>
      </c>
      <c r="B241" s="471">
        <v>0</v>
      </c>
      <c r="C241" s="471">
        <v>0</v>
      </c>
      <c r="D241" s="471">
        <v>0</v>
      </c>
      <c r="E241" s="471">
        <v>0</v>
      </c>
      <c r="F241" s="471" t="str">
        <f t="shared" si="8"/>
        <v> </v>
      </c>
      <c r="G241" s="472" t="str">
        <f t="shared" si="9"/>
        <v> </v>
      </c>
    </row>
    <row r="242" spans="1:7" ht="18" customHeight="1">
      <c r="A242" s="524" t="s">
        <v>556</v>
      </c>
      <c r="B242" s="471">
        <v>0</v>
      </c>
      <c r="C242" s="471">
        <v>0</v>
      </c>
      <c r="D242" s="471">
        <v>0</v>
      </c>
      <c r="E242" s="471">
        <v>0</v>
      </c>
      <c r="F242" s="471" t="str">
        <f t="shared" si="8"/>
        <v> </v>
      </c>
      <c r="G242" s="472" t="str">
        <f t="shared" si="9"/>
        <v> </v>
      </c>
    </row>
    <row r="243" spans="1:7" ht="18" customHeight="1">
      <c r="A243" s="506" t="s">
        <v>557</v>
      </c>
      <c r="B243" s="471">
        <v>0</v>
      </c>
      <c r="C243" s="471">
        <v>0</v>
      </c>
      <c r="D243" s="471">
        <v>0</v>
      </c>
      <c r="E243" s="471">
        <v>0</v>
      </c>
      <c r="F243" s="471" t="str">
        <f t="shared" si="8"/>
        <v> </v>
      </c>
      <c r="G243" s="472" t="str">
        <f t="shared" si="9"/>
        <v> </v>
      </c>
    </row>
    <row r="244" spans="1:7" ht="19.5" customHeight="1">
      <c r="A244" s="525" t="s">
        <v>558</v>
      </c>
      <c r="B244" s="471">
        <v>0</v>
      </c>
      <c r="C244" s="471">
        <v>0</v>
      </c>
      <c r="D244" s="471">
        <v>0</v>
      </c>
      <c r="E244" s="471">
        <v>0</v>
      </c>
      <c r="F244" s="471" t="str">
        <f t="shared" si="8"/>
        <v> </v>
      </c>
      <c r="G244" s="472" t="str">
        <f t="shared" si="9"/>
        <v> </v>
      </c>
    </row>
    <row r="245" spans="1:7" ht="18" customHeight="1" thickBot="1">
      <c r="A245" s="526" t="s">
        <v>558</v>
      </c>
      <c r="B245" s="471">
        <v>0</v>
      </c>
      <c r="C245" s="471">
        <v>0</v>
      </c>
      <c r="D245" s="471">
        <v>0</v>
      </c>
      <c r="E245" s="471">
        <v>0</v>
      </c>
      <c r="F245" s="471" t="str">
        <f t="shared" si="8"/>
        <v> </v>
      </c>
      <c r="G245" s="472" t="str">
        <f t="shared" si="9"/>
        <v> </v>
      </c>
    </row>
    <row r="246" spans="1:7" ht="30" customHeight="1" thickBot="1">
      <c r="A246" s="527" t="s">
        <v>559</v>
      </c>
      <c r="B246" s="480">
        <v>0</v>
      </c>
      <c r="C246" s="480">
        <v>0</v>
      </c>
      <c r="D246" s="480">
        <v>0</v>
      </c>
      <c r="E246" s="480">
        <v>0</v>
      </c>
      <c r="F246" s="480" t="str">
        <f t="shared" si="8"/>
        <v> </v>
      </c>
      <c r="G246" s="481" t="str">
        <f t="shared" si="9"/>
        <v> </v>
      </c>
    </row>
    <row r="247" spans="1:7" ht="10.5" customHeight="1" thickBot="1">
      <c r="A247" s="513"/>
      <c r="B247" s="514"/>
      <c r="C247" s="514"/>
      <c r="D247" s="514"/>
      <c r="E247" s="514"/>
      <c r="F247" s="514" t="str">
        <f t="shared" si="8"/>
        <v> </v>
      </c>
      <c r="G247" s="515" t="str">
        <f t="shared" si="9"/>
        <v> </v>
      </c>
    </row>
    <row r="248" spans="1:7" ht="24.75" customHeight="1" thickBot="1">
      <c r="A248" s="528" t="s">
        <v>560</v>
      </c>
      <c r="B248" s="517">
        <v>-49104249.639999986</v>
      </c>
      <c r="C248" s="517">
        <v>-48493135</v>
      </c>
      <c r="D248" s="517">
        <v>-51588517.000000045</v>
      </c>
      <c r="E248" s="517">
        <v>-50579769.09000005</v>
      </c>
      <c r="F248" s="517" t="str">
        <f t="shared" si="8"/>
        <v> </v>
      </c>
      <c r="G248" s="518" t="str">
        <f t="shared" si="9"/>
        <v> </v>
      </c>
    </row>
    <row r="249" spans="1:7" ht="10.5" customHeight="1">
      <c r="A249" s="513"/>
      <c r="B249" s="514"/>
      <c r="C249" s="514"/>
      <c r="D249" s="514"/>
      <c r="E249" s="514"/>
      <c r="F249" s="514" t="str">
        <f t="shared" si="8"/>
        <v> </v>
      </c>
      <c r="G249" s="519" t="str">
        <f t="shared" si="9"/>
        <v> </v>
      </c>
    </row>
    <row r="250" ht="12.75">
      <c r="A250" s="84" t="s">
        <v>561</v>
      </c>
    </row>
    <row r="251" ht="12.75">
      <c r="A251" s="84" t="s">
        <v>562</v>
      </c>
    </row>
    <row r="252" ht="12.75">
      <c r="A252" s="529" t="s">
        <v>563</v>
      </c>
    </row>
    <row r="253" ht="12.75">
      <c r="A253" s="530" t="s">
        <v>564</v>
      </c>
    </row>
    <row r="254" ht="12.75">
      <c r="A254" s="531" t="s">
        <v>565</v>
      </c>
    </row>
    <row r="255" ht="12.75">
      <c r="A255" s="84" t="s">
        <v>566</v>
      </c>
    </row>
    <row r="259" ht="12.75">
      <c r="D259" s="19" t="s">
        <v>183</v>
      </c>
    </row>
    <row r="267" ht="12.75">
      <c r="A267" s="84"/>
    </row>
  </sheetData>
  <printOptions horizontalCentered="1"/>
  <pageMargins left="0.984251968503937" right="0.7874015748031497" top="0.984251968503937" bottom="0.9055118110236221" header="0.7086614173228347" footer="0.5118110236220472"/>
  <pageSetup fitToHeight="6" horizontalDpi="600" verticalDpi="600" orientation="portrait" paperSize="9" scale="65" r:id="rId1"/>
  <headerFooter alignWithMargins="0">
    <oddHeader>&amp;C&amp;"Arial CE,Tučné"&amp;14
&amp;R&amp;"Arial CE,Tučné"&amp;12Tabulka č. 1&amp;"Arial CE,Obyčejné"&amp;10
Strana  &amp;P/&amp;N</oddHeader>
    <oddFooter>&amp;C&amp;14 
&amp;P+66
</oddFooter>
  </headerFooter>
  <rowBreaks count="4" manualBreakCount="4">
    <brk id="43" max="255" man="1"/>
    <brk id="96" max="255" man="1"/>
    <brk id="182" max="255" man="1"/>
    <brk id="22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zoomScale="85" zoomScaleNormal="85" workbookViewId="0" topLeftCell="A22">
      <selection activeCell="J15" sqref="J15"/>
    </sheetView>
  </sheetViews>
  <sheetFormatPr defaultColWidth="9.00390625" defaultRowHeight="12.75"/>
  <cols>
    <col min="1" max="1" width="3.75390625" style="6" customWidth="1"/>
    <col min="2" max="2" width="38.125" style="0" customWidth="1"/>
    <col min="3" max="3" width="5.75390625" style="18" customWidth="1"/>
    <col min="4" max="4" width="12.75390625" style="86" customWidth="1"/>
    <col min="5" max="6" width="15.75390625" style="87" customWidth="1"/>
    <col min="7" max="7" width="9.75390625" style="87" customWidth="1"/>
    <col min="8" max="16384" width="9.125" style="6" customWidth="1"/>
  </cols>
  <sheetData>
    <row r="1" spans="1:7" ht="12.75">
      <c r="A1" s="532"/>
      <c r="B1" s="532"/>
      <c r="C1" s="533"/>
      <c r="D1" s="533"/>
      <c r="E1" s="533"/>
      <c r="F1" s="1293"/>
      <c r="G1" s="1294"/>
    </row>
    <row r="2" spans="1:7" ht="12.75">
      <c r="A2" s="532"/>
      <c r="B2" s="532"/>
      <c r="C2" s="533"/>
      <c r="D2" s="533"/>
      <c r="E2" s="533"/>
      <c r="F2" s="532"/>
      <c r="G2" s="534"/>
    </row>
    <row r="3" spans="1:7" ht="24.75" customHeight="1">
      <c r="A3" s="535" t="s">
        <v>119</v>
      </c>
      <c r="B3" s="536"/>
      <c r="C3" s="537"/>
      <c r="D3" s="537"/>
      <c r="E3" s="537"/>
      <c r="F3" s="536"/>
      <c r="G3" s="538"/>
    </row>
    <row r="4" spans="1:7" ht="22.5" customHeight="1">
      <c r="A4" s="1295"/>
      <c r="B4" s="1295"/>
      <c r="C4" s="1295"/>
      <c r="D4" s="1295"/>
      <c r="E4" s="1295"/>
      <c r="F4" s="1295"/>
      <c r="G4" s="538"/>
    </row>
    <row r="5" spans="1:7" ht="18">
      <c r="A5" s="539" t="s">
        <v>285</v>
      </c>
      <c r="B5" s="540"/>
      <c r="C5" s="541"/>
      <c r="D5" s="541"/>
      <c r="E5" s="541"/>
      <c r="F5" s="542"/>
      <c r="G5" s="543"/>
    </row>
    <row r="6" spans="1:7" ht="19.5" customHeight="1" thickBot="1">
      <c r="A6" s="544" t="s">
        <v>567</v>
      </c>
      <c r="B6" s="540"/>
      <c r="C6" s="440"/>
      <c r="D6" s="545"/>
      <c r="E6" s="546"/>
      <c r="F6" s="546"/>
      <c r="G6" s="547" t="s">
        <v>182</v>
      </c>
    </row>
    <row r="7" spans="1:7" ht="27.75" customHeight="1">
      <c r="A7" s="548" t="s">
        <v>183</v>
      </c>
      <c r="B7" s="549" t="s">
        <v>568</v>
      </c>
      <c r="C7" s="550" t="s">
        <v>569</v>
      </c>
      <c r="D7" s="551" t="s">
        <v>570</v>
      </c>
      <c r="E7" s="552" t="s">
        <v>571</v>
      </c>
      <c r="F7" s="553" t="s">
        <v>572</v>
      </c>
      <c r="G7" s="554" t="s">
        <v>573</v>
      </c>
    </row>
    <row r="8" spans="1:7" ht="15" customHeight="1" thickBot="1">
      <c r="A8" s="555"/>
      <c r="B8" s="556"/>
      <c r="C8" s="557"/>
      <c r="D8" s="558">
        <v>1</v>
      </c>
      <c r="E8" s="558">
        <v>2</v>
      </c>
      <c r="F8" s="559">
        <v>3</v>
      </c>
      <c r="G8" s="560" t="s">
        <v>574</v>
      </c>
    </row>
    <row r="9" spans="1:7" ht="24.75" customHeight="1">
      <c r="A9" s="561" t="s">
        <v>575</v>
      </c>
      <c r="B9" s="562"/>
      <c r="C9" s="563"/>
      <c r="D9" s="564"/>
      <c r="E9" s="565"/>
      <c r="F9" s="565"/>
      <c r="G9" s="566"/>
    </row>
    <row r="10" spans="1:7" ht="21" customHeight="1">
      <c r="A10" s="567"/>
      <c r="B10" s="568" t="s">
        <v>576</v>
      </c>
      <c r="C10" s="569" t="s">
        <v>577</v>
      </c>
      <c r="D10" s="570">
        <v>9672334</v>
      </c>
      <c r="E10" s="571">
        <v>9672334</v>
      </c>
      <c r="F10" s="571">
        <v>9248632.01</v>
      </c>
      <c r="G10" s="572">
        <v>95.62</v>
      </c>
    </row>
    <row r="11" spans="1:7" ht="21" customHeight="1">
      <c r="A11" s="573"/>
      <c r="B11" s="574" t="s">
        <v>578</v>
      </c>
      <c r="C11" s="575" t="s">
        <v>579</v>
      </c>
      <c r="D11" s="576">
        <v>58165469</v>
      </c>
      <c r="E11" s="577">
        <v>61260851</v>
      </c>
      <c r="F11" s="577">
        <v>59828401.1</v>
      </c>
      <c r="G11" s="578">
        <v>97.66</v>
      </c>
    </row>
    <row r="12" spans="1:7" ht="24.75" customHeight="1">
      <c r="A12" s="579" t="s">
        <v>580</v>
      </c>
      <c r="B12" s="580"/>
      <c r="C12" s="581"/>
      <c r="D12" s="582"/>
      <c r="E12" s="583"/>
      <c r="F12" s="583"/>
      <c r="G12" s="578"/>
    </row>
    <row r="13" spans="1:7" ht="30" customHeight="1">
      <c r="A13" s="584"/>
      <c r="B13" s="585" t="s">
        <v>581</v>
      </c>
      <c r="C13" s="586" t="s">
        <v>582</v>
      </c>
      <c r="D13" s="587">
        <v>7426681</v>
      </c>
      <c r="E13" s="588">
        <v>7426681</v>
      </c>
      <c r="F13" s="588">
        <v>7023344.81</v>
      </c>
      <c r="G13" s="589">
        <v>94.57</v>
      </c>
    </row>
    <row r="14" spans="1:7" ht="27.75" customHeight="1">
      <c r="A14" s="590"/>
      <c r="B14" s="591" t="s">
        <v>583</v>
      </c>
      <c r="C14" s="592" t="s">
        <v>584</v>
      </c>
      <c r="D14" s="587">
        <v>6116090</v>
      </c>
      <c r="E14" s="593">
        <v>6116090</v>
      </c>
      <c r="F14" s="593">
        <v>5783329.37</v>
      </c>
      <c r="G14" s="594">
        <v>94.56</v>
      </c>
    </row>
    <row r="15" spans="1:7" ht="27.75" customHeight="1">
      <c r="A15" s="584"/>
      <c r="B15" s="591" t="s">
        <v>585</v>
      </c>
      <c r="C15" s="592" t="s">
        <v>586</v>
      </c>
      <c r="D15" s="587">
        <v>1310591</v>
      </c>
      <c r="E15" s="593">
        <v>1310591</v>
      </c>
      <c r="F15" s="593">
        <v>1240015.44</v>
      </c>
      <c r="G15" s="594">
        <v>94.61</v>
      </c>
    </row>
    <row r="16" spans="1:7" ht="27.75" customHeight="1">
      <c r="A16" s="584"/>
      <c r="B16" s="595" t="s">
        <v>587</v>
      </c>
      <c r="C16" s="592" t="s">
        <v>588</v>
      </c>
      <c r="D16" s="587">
        <v>2245653</v>
      </c>
      <c r="E16" s="596">
        <v>2245653</v>
      </c>
      <c r="F16" s="596">
        <v>2225287.2</v>
      </c>
      <c r="G16" s="594">
        <v>99.09</v>
      </c>
    </row>
    <row r="17" spans="1:7" ht="40.5" customHeight="1">
      <c r="A17" s="584"/>
      <c r="B17" s="597" t="s">
        <v>589</v>
      </c>
      <c r="C17" s="592" t="s">
        <v>590</v>
      </c>
      <c r="D17" s="587"/>
      <c r="E17" s="593"/>
      <c r="F17" s="593">
        <v>2757.45</v>
      </c>
      <c r="G17" s="594"/>
    </row>
    <row r="18" spans="1:7" ht="27.75" customHeight="1">
      <c r="A18" s="584"/>
      <c r="B18" s="597" t="s">
        <v>591</v>
      </c>
      <c r="C18" s="592" t="s">
        <v>592</v>
      </c>
      <c r="D18" s="587">
        <v>1113337</v>
      </c>
      <c r="E18" s="596">
        <v>1113337</v>
      </c>
      <c r="F18" s="596">
        <v>113396.75</v>
      </c>
      <c r="G18" s="594">
        <v>10.19</v>
      </c>
    </row>
    <row r="19" spans="1:7" ht="27.75" customHeight="1">
      <c r="A19" s="584"/>
      <c r="B19" s="597" t="s">
        <v>593</v>
      </c>
      <c r="C19" s="592" t="s">
        <v>594</v>
      </c>
      <c r="D19" s="587">
        <v>27356</v>
      </c>
      <c r="E19" s="596">
        <v>27356</v>
      </c>
      <c r="F19" s="596">
        <v>3490.82</v>
      </c>
      <c r="G19" s="594">
        <v>12.76</v>
      </c>
    </row>
    <row r="20" spans="1:7" ht="27.75" customHeight="1">
      <c r="A20" s="598"/>
      <c r="B20" s="599" t="s">
        <v>595</v>
      </c>
      <c r="C20" s="600" t="s">
        <v>596</v>
      </c>
      <c r="D20" s="601">
        <v>1104960</v>
      </c>
      <c r="E20" s="602">
        <v>1104960</v>
      </c>
      <c r="F20" s="602">
        <v>2105642.17</v>
      </c>
      <c r="G20" s="603">
        <v>190.56</v>
      </c>
    </row>
    <row r="21" spans="1:7" ht="24.75" customHeight="1">
      <c r="A21" s="579" t="s">
        <v>597</v>
      </c>
      <c r="B21" s="580"/>
      <c r="C21" s="581"/>
      <c r="D21" s="582"/>
      <c r="E21" s="583"/>
      <c r="F21" s="583"/>
      <c r="G21" s="578"/>
    </row>
    <row r="22" spans="1:7" ht="19.5" customHeight="1">
      <c r="A22" s="454"/>
      <c r="B22" s="604" t="s">
        <v>598</v>
      </c>
      <c r="C22" s="605" t="s">
        <v>599</v>
      </c>
      <c r="D22" s="606">
        <v>35100513</v>
      </c>
      <c r="E22" s="588">
        <v>34826367</v>
      </c>
      <c r="F22" s="588">
        <v>34620684.96</v>
      </c>
      <c r="G22" s="589">
        <v>99.41</v>
      </c>
    </row>
    <row r="23" spans="1:7" ht="19.5" customHeight="1">
      <c r="A23" s="567"/>
      <c r="B23" s="607" t="s">
        <v>600</v>
      </c>
      <c r="C23" s="592" t="s">
        <v>601</v>
      </c>
      <c r="D23" s="608">
        <v>8104739</v>
      </c>
      <c r="E23" s="596">
        <v>8845809</v>
      </c>
      <c r="F23" s="596">
        <v>8945977.19</v>
      </c>
      <c r="G23" s="594">
        <v>101.13</v>
      </c>
    </row>
    <row r="24" spans="1:7" ht="19.5" customHeight="1">
      <c r="A24" s="567"/>
      <c r="B24" s="607" t="s">
        <v>602</v>
      </c>
      <c r="C24" s="592" t="s">
        <v>603</v>
      </c>
      <c r="D24" s="608">
        <v>4948215</v>
      </c>
      <c r="E24" s="596">
        <v>5984920</v>
      </c>
      <c r="F24" s="596">
        <v>4746254.25</v>
      </c>
      <c r="G24" s="594">
        <v>79.3</v>
      </c>
    </row>
    <row r="25" spans="1:7" ht="27.75" customHeight="1">
      <c r="A25" s="567"/>
      <c r="B25" s="607" t="s">
        <v>604</v>
      </c>
      <c r="C25" s="592" t="s">
        <v>605</v>
      </c>
      <c r="D25" s="608">
        <v>1020075</v>
      </c>
      <c r="E25" s="596">
        <v>1106699</v>
      </c>
      <c r="F25" s="596">
        <v>1126588.52</v>
      </c>
      <c r="G25" s="594">
        <v>101.8</v>
      </c>
    </row>
    <row r="26" spans="1:7" ht="19.5" customHeight="1">
      <c r="A26" s="567"/>
      <c r="B26" s="607" t="s">
        <v>606</v>
      </c>
      <c r="C26" s="592" t="s">
        <v>607</v>
      </c>
      <c r="D26" s="608">
        <v>812376</v>
      </c>
      <c r="E26" s="596">
        <v>1046796</v>
      </c>
      <c r="F26" s="596">
        <v>1040772.38</v>
      </c>
      <c r="G26" s="594">
        <v>99.42</v>
      </c>
    </row>
    <row r="27" spans="1:7" ht="19.5" customHeight="1">
      <c r="A27" s="567"/>
      <c r="B27" s="607" t="s">
        <v>608</v>
      </c>
      <c r="C27" s="592" t="s">
        <v>609</v>
      </c>
      <c r="D27" s="608">
        <v>319328</v>
      </c>
      <c r="E27" s="596">
        <v>315230</v>
      </c>
      <c r="F27" s="596">
        <v>309750.1</v>
      </c>
      <c r="G27" s="594">
        <v>98.26</v>
      </c>
    </row>
    <row r="28" spans="1:7" ht="19.5" customHeight="1">
      <c r="A28" s="454"/>
      <c r="B28" s="607" t="s">
        <v>610</v>
      </c>
      <c r="C28" s="592" t="s">
        <v>611</v>
      </c>
      <c r="D28" s="608">
        <v>865704</v>
      </c>
      <c r="E28" s="593">
        <v>1071114</v>
      </c>
      <c r="F28" s="593">
        <v>1072730.45</v>
      </c>
      <c r="G28" s="594">
        <v>100.15</v>
      </c>
    </row>
    <row r="29" spans="1:7" ht="27.75" customHeight="1">
      <c r="A29" s="454"/>
      <c r="B29" s="607" t="s">
        <v>612</v>
      </c>
      <c r="C29" s="592" t="s">
        <v>613</v>
      </c>
      <c r="D29" s="608">
        <v>113373</v>
      </c>
      <c r="E29" s="596">
        <v>262879</v>
      </c>
      <c r="F29" s="596">
        <v>231950.41</v>
      </c>
      <c r="G29" s="594">
        <v>88.23</v>
      </c>
    </row>
    <row r="30" spans="1:7" ht="19.5" customHeight="1">
      <c r="A30" s="454"/>
      <c r="B30" s="607" t="s">
        <v>614</v>
      </c>
      <c r="C30" s="592" t="s">
        <v>615</v>
      </c>
      <c r="D30" s="608">
        <v>3489047</v>
      </c>
      <c r="E30" s="596">
        <v>3489047</v>
      </c>
      <c r="F30" s="596">
        <v>3566076.65</v>
      </c>
      <c r="G30" s="594">
        <v>102.21</v>
      </c>
    </row>
    <row r="31" spans="1:7" ht="19.5" customHeight="1">
      <c r="A31" s="454"/>
      <c r="B31" s="607" t="s">
        <v>616</v>
      </c>
      <c r="C31" s="592" t="s">
        <v>617</v>
      </c>
      <c r="D31" s="608">
        <v>3321724</v>
      </c>
      <c r="E31" s="596">
        <v>4095680</v>
      </c>
      <c r="F31" s="596">
        <v>3951395.5</v>
      </c>
      <c r="G31" s="594">
        <v>96.48</v>
      </c>
    </row>
    <row r="32" spans="1:7" ht="19.5" customHeight="1">
      <c r="A32" s="609"/>
      <c r="B32" s="599" t="s">
        <v>618</v>
      </c>
      <c r="C32" s="610" t="s">
        <v>619</v>
      </c>
      <c r="D32" s="611">
        <v>70375</v>
      </c>
      <c r="E32" s="602">
        <v>216310</v>
      </c>
      <c r="F32" s="602">
        <v>216220.59</v>
      </c>
      <c r="G32" s="603">
        <v>99.96</v>
      </c>
    </row>
    <row r="33" spans="1:7" ht="24.75" customHeight="1">
      <c r="A33" s="579" t="s">
        <v>620</v>
      </c>
      <c r="B33" s="580"/>
      <c r="C33" s="581"/>
      <c r="D33" s="582"/>
      <c r="E33" s="583"/>
      <c r="F33" s="583"/>
      <c r="G33" s="578"/>
    </row>
    <row r="34" spans="1:7" ht="30" customHeight="1">
      <c r="A34" s="567"/>
      <c r="B34" s="612" t="s">
        <v>621</v>
      </c>
      <c r="C34" s="613" t="s">
        <v>622</v>
      </c>
      <c r="D34" s="614">
        <v>26821193</v>
      </c>
      <c r="E34" s="615">
        <v>25810391</v>
      </c>
      <c r="F34" s="615">
        <v>25774833.34</v>
      </c>
      <c r="G34" s="572">
        <v>99.86</v>
      </c>
    </row>
    <row r="35" spans="1:7" ht="28.5" customHeight="1">
      <c r="A35" s="567"/>
      <c r="B35" s="616" t="s">
        <v>623</v>
      </c>
      <c r="C35" s="613" t="s">
        <v>624</v>
      </c>
      <c r="D35" s="614">
        <v>9212723</v>
      </c>
      <c r="E35" s="615">
        <v>8867265</v>
      </c>
      <c r="F35" s="615">
        <v>8853854.65</v>
      </c>
      <c r="G35" s="572">
        <v>99.85</v>
      </c>
    </row>
    <row r="36" spans="1:7" ht="27.75" customHeight="1">
      <c r="A36" s="567"/>
      <c r="B36" s="607" t="s">
        <v>625</v>
      </c>
      <c r="C36" s="613" t="s">
        <v>626</v>
      </c>
      <c r="D36" s="614">
        <v>524600</v>
      </c>
      <c r="E36" s="593">
        <v>504298</v>
      </c>
      <c r="F36" s="593">
        <v>503771.35</v>
      </c>
      <c r="G36" s="572">
        <v>99.9</v>
      </c>
    </row>
    <row r="37" spans="1:7" ht="18" customHeight="1">
      <c r="A37" s="567"/>
      <c r="B37" s="617" t="s">
        <v>627</v>
      </c>
      <c r="C37" s="613" t="s">
        <v>628</v>
      </c>
      <c r="D37" s="618">
        <v>4383407</v>
      </c>
      <c r="E37" s="619">
        <v>4514937</v>
      </c>
      <c r="F37" s="619">
        <v>4497835.74</v>
      </c>
      <c r="G37" s="572">
        <v>99.62</v>
      </c>
    </row>
    <row r="38" spans="1:7" ht="27.75" customHeight="1">
      <c r="A38" s="567"/>
      <c r="B38" s="620" t="s">
        <v>630</v>
      </c>
      <c r="C38" s="613" t="s">
        <v>631</v>
      </c>
      <c r="D38" s="618">
        <v>21846567</v>
      </c>
      <c r="E38" s="619">
        <v>20694040</v>
      </c>
      <c r="F38" s="619">
        <v>20691338.35</v>
      </c>
      <c r="G38" s="572">
        <v>99.99</v>
      </c>
    </row>
    <row r="39" spans="1:7" ht="19.5" customHeight="1">
      <c r="A39" s="567"/>
      <c r="B39" s="621" t="s">
        <v>632</v>
      </c>
      <c r="C39" s="613" t="s">
        <v>633</v>
      </c>
      <c r="D39" s="618">
        <v>18105635</v>
      </c>
      <c r="E39" s="622">
        <v>16897673</v>
      </c>
      <c r="F39" s="622">
        <v>16880584.74</v>
      </c>
      <c r="G39" s="572">
        <v>99.9</v>
      </c>
    </row>
    <row r="40" spans="1:7" ht="19.5" customHeight="1">
      <c r="A40" s="567"/>
      <c r="B40" s="621" t="s">
        <v>634</v>
      </c>
      <c r="C40" s="613" t="s">
        <v>635</v>
      </c>
      <c r="D40" s="618">
        <v>3740932</v>
      </c>
      <c r="E40" s="622">
        <v>3796367</v>
      </c>
      <c r="F40" s="622">
        <v>3810753.61</v>
      </c>
      <c r="G40" s="572">
        <v>100.38</v>
      </c>
    </row>
    <row r="41" spans="1:7" ht="40.5" customHeight="1">
      <c r="A41" s="567"/>
      <c r="B41" s="623" t="s">
        <v>636</v>
      </c>
      <c r="C41" s="613" t="s">
        <v>637</v>
      </c>
      <c r="D41" s="618">
        <v>44030</v>
      </c>
      <c r="E41" s="619">
        <v>46633</v>
      </c>
      <c r="F41" s="619">
        <v>45316.73</v>
      </c>
      <c r="G41" s="572">
        <v>97.18</v>
      </c>
    </row>
    <row r="42" spans="1:7" ht="19.5" customHeight="1">
      <c r="A42" s="567"/>
      <c r="B42" s="624" t="s">
        <v>638</v>
      </c>
      <c r="C42" s="613" t="s">
        <v>639</v>
      </c>
      <c r="D42" s="618">
        <v>44030</v>
      </c>
      <c r="E42" s="593">
        <v>46633</v>
      </c>
      <c r="F42" s="593">
        <v>44947.24</v>
      </c>
      <c r="G42" s="572">
        <v>96.39</v>
      </c>
    </row>
    <row r="43" spans="1:7" ht="19.5" customHeight="1">
      <c r="A43" s="567"/>
      <c r="B43" s="625" t="s">
        <v>640</v>
      </c>
      <c r="C43" s="613" t="s">
        <v>641</v>
      </c>
      <c r="D43" s="618">
        <v>2780</v>
      </c>
      <c r="E43" s="619">
        <v>2780</v>
      </c>
      <c r="F43" s="619">
        <v>2731.43</v>
      </c>
      <c r="G43" s="572">
        <v>98.25</v>
      </c>
    </row>
    <row r="44" spans="1:7" ht="19.5" customHeight="1">
      <c r="A44" s="567"/>
      <c r="B44" s="625" t="s">
        <v>642</v>
      </c>
      <c r="C44" s="613" t="s">
        <v>643</v>
      </c>
      <c r="D44" s="618">
        <v>41250</v>
      </c>
      <c r="E44" s="619">
        <v>43853</v>
      </c>
      <c r="F44" s="619">
        <v>42215.81</v>
      </c>
      <c r="G44" s="572">
        <v>96.27</v>
      </c>
    </row>
    <row r="45" spans="1:7" ht="27.75" customHeight="1">
      <c r="A45" s="567"/>
      <c r="B45" s="624" t="s">
        <v>644</v>
      </c>
      <c r="C45" s="613" t="s">
        <v>645</v>
      </c>
      <c r="D45" s="618"/>
      <c r="E45" s="619"/>
      <c r="F45" s="619">
        <v>369.49</v>
      </c>
      <c r="G45" s="572"/>
    </row>
    <row r="46" spans="1:7" ht="19.5" customHeight="1">
      <c r="A46" s="567"/>
      <c r="B46" s="626" t="s">
        <v>646</v>
      </c>
      <c r="C46" s="613" t="s">
        <v>647</v>
      </c>
      <c r="D46" s="618"/>
      <c r="E46" s="619"/>
      <c r="F46" s="619"/>
      <c r="G46" s="572"/>
    </row>
    <row r="47" spans="1:7" ht="19.5" customHeight="1">
      <c r="A47" s="567"/>
      <c r="B47" s="627" t="s">
        <v>648</v>
      </c>
      <c r="C47" s="613" t="s">
        <v>649</v>
      </c>
      <c r="D47" s="618">
        <v>4000</v>
      </c>
      <c r="E47" s="619">
        <v>4050</v>
      </c>
      <c r="F47" s="619">
        <v>3063.46</v>
      </c>
      <c r="G47" s="572">
        <v>75.64</v>
      </c>
    </row>
    <row r="48" spans="1:7" ht="19.5" customHeight="1">
      <c r="A48" s="567"/>
      <c r="B48" s="627" t="s">
        <v>650</v>
      </c>
      <c r="C48" s="613" t="s">
        <v>651</v>
      </c>
      <c r="D48" s="618">
        <v>37175</v>
      </c>
      <c r="E48" s="619">
        <v>38175</v>
      </c>
      <c r="F48" s="619">
        <v>37545.58</v>
      </c>
      <c r="G48" s="572">
        <v>98.35</v>
      </c>
    </row>
    <row r="49" spans="1:7" ht="19.5" customHeight="1">
      <c r="A49" s="567"/>
      <c r="B49" s="626" t="s">
        <v>652</v>
      </c>
      <c r="C49" s="613" t="s">
        <v>653</v>
      </c>
      <c r="D49" s="618"/>
      <c r="E49" s="619"/>
      <c r="F49" s="619"/>
      <c r="G49" s="572"/>
    </row>
    <row r="50" spans="1:7" ht="27.75" customHeight="1">
      <c r="A50" s="567"/>
      <c r="B50" s="627" t="s">
        <v>654</v>
      </c>
      <c r="C50" s="613" t="s">
        <v>655</v>
      </c>
      <c r="D50" s="618"/>
      <c r="E50" s="619"/>
      <c r="F50" s="619"/>
      <c r="G50" s="572"/>
    </row>
    <row r="51" spans="1:7" ht="19.5" customHeight="1">
      <c r="A51" s="567"/>
      <c r="B51" s="628" t="s">
        <v>658</v>
      </c>
      <c r="C51" s="613" t="s">
        <v>659</v>
      </c>
      <c r="D51" s="618">
        <v>2318</v>
      </c>
      <c r="E51" s="619">
        <v>2108</v>
      </c>
      <c r="F51" s="619">
        <v>1659.19</v>
      </c>
      <c r="G51" s="572">
        <v>78.71</v>
      </c>
    </row>
    <row r="52" spans="1:7" ht="40.5" customHeight="1">
      <c r="A52" s="567"/>
      <c r="B52" s="628" t="s">
        <v>660</v>
      </c>
      <c r="C52" s="613" t="s">
        <v>661</v>
      </c>
      <c r="D52" s="614">
        <v>750</v>
      </c>
      <c r="E52" s="619">
        <v>685</v>
      </c>
      <c r="F52" s="619">
        <v>684.05</v>
      </c>
      <c r="G52" s="572">
        <v>99.86</v>
      </c>
    </row>
    <row r="53" spans="1:7" ht="19.5" customHeight="1">
      <c r="A53" s="567"/>
      <c r="B53" s="628" t="s">
        <v>662</v>
      </c>
      <c r="C53" s="613" t="s">
        <v>663</v>
      </c>
      <c r="D53" s="618"/>
      <c r="E53" s="615">
        <v>31900</v>
      </c>
      <c r="F53" s="615">
        <v>18010.91</v>
      </c>
      <c r="G53" s="572">
        <v>56.46</v>
      </c>
    </row>
    <row r="54" spans="1:7" ht="27.75" customHeight="1">
      <c r="A54" s="567"/>
      <c r="B54" s="628" t="s">
        <v>664</v>
      </c>
      <c r="C54" s="613" t="s">
        <v>665</v>
      </c>
      <c r="D54" s="618">
        <v>83491</v>
      </c>
      <c r="E54" s="615">
        <v>78458</v>
      </c>
      <c r="F54" s="615">
        <v>75805.2</v>
      </c>
      <c r="G54" s="629">
        <v>96.62</v>
      </c>
    </row>
    <row r="55" spans="1:7" ht="27.75" customHeight="1">
      <c r="A55" s="630"/>
      <c r="B55" s="631" t="s">
        <v>1941</v>
      </c>
      <c r="C55" s="632" t="s">
        <v>1942</v>
      </c>
      <c r="D55" s="633">
        <v>723</v>
      </c>
      <c r="E55" s="634">
        <v>59273</v>
      </c>
      <c r="F55" s="634">
        <v>59161.65</v>
      </c>
      <c r="G55" s="635">
        <v>99.81</v>
      </c>
    </row>
    <row r="56" spans="1:7" ht="40.5" customHeight="1">
      <c r="A56" s="567"/>
      <c r="B56" s="636" t="s">
        <v>1943</v>
      </c>
      <c r="C56" s="613" t="s">
        <v>1944</v>
      </c>
      <c r="D56" s="637"/>
      <c r="E56" s="619">
        <v>1466</v>
      </c>
      <c r="F56" s="619">
        <v>3900.01</v>
      </c>
      <c r="G56" s="572">
        <v>266.03</v>
      </c>
    </row>
    <row r="57" spans="1:7" ht="19.5" customHeight="1">
      <c r="A57" s="567"/>
      <c r="B57" s="627" t="s">
        <v>1945</v>
      </c>
      <c r="C57" s="613" t="s">
        <v>1946</v>
      </c>
      <c r="D57" s="618"/>
      <c r="E57" s="638">
        <v>136</v>
      </c>
      <c r="F57" s="638">
        <v>131.89</v>
      </c>
      <c r="G57" s="639">
        <v>96.98</v>
      </c>
    </row>
    <row r="58" spans="1:7" ht="19.5" customHeight="1">
      <c r="A58" s="567"/>
      <c r="B58" s="627" t="s">
        <v>1947</v>
      </c>
      <c r="C58" s="613" t="s">
        <v>1948</v>
      </c>
      <c r="D58" s="618"/>
      <c r="E58" s="638">
        <v>1330</v>
      </c>
      <c r="F58" s="638">
        <v>3768.12</v>
      </c>
      <c r="G58" s="639">
        <v>283.32</v>
      </c>
    </row>
    <row r="59" spans="1:7" ht="40.5" customHeight="1">
      <c r="A59" s="567"/>
      <c r="B59" s="627" t="s">
        <v>1949</v>
      </c>
      <c r="C59" s="613" t="s">
        <v>1950</v>
      </c>
      <c r="D59" s="618">
        <v>1336698</v>
      </c>
      <c r="E59" s="638">
        <v>1897810</v>
      </c>
      <c r="F59" s="638">
        <v>428256.47</v>
      </c>
      <c r="G59" s="639">
        <v>22.57</v>
      </c>
    </row>
    <row r="60" spans="1:7" ht="19.5" customHeight="1">
      <c r="A60" s="567"/>
      <c r="B60" s="627" t="s">
        <v>1945</v>
      </c>
      <c r="C60" s="613" t="s">
        <v>1951</v>
      </c>
      <c r="D60" s="618">
        <v>223361</v>
      </c>
      <c r="E60" s="638">
        <v>384137</v>
      </c>
      <c r="F60" s="638">
        <v>31736.82</v>
      </c>
      <c r="G60" s="639">
        <v>8.26</v>
      </c>
    </row>
    <row r="61" spans="1:7" ht="19.5" customHeight="1">
      <c r="A61" s="567"/>
      <c r="B61" s="627" t="s">
        <v>1947</v>
      </c>
      <c r="C61" s="613" t="s">
        <v>1952</v>
      </c>
      <c r="D61" s="618">
        <v>1113337</v>
      </c>
      <c r="E61" s="638">
        <v>1513673</v>
      </c>
      <c r="F61" s="638">
        <v>396519.65</v>
      </c>
      <c r="G61" s="639">
        <v>26.2</v>
      </c>
    </row>
    <row r="62" spans="1:7" ht="42.75" customHeight="1">
      <c r="A62" s="567"/>
      <c r="B62" s="640" t="s">
        <v>1953</v>
      </c>
      <c r="C62" s="613" t="s">
        <v>1954</v>
      </c>
      <c r="D62" s="618">
        <v>32184</v>
      </c>
      <c r="E62" s="638">
        <v>32469</v>
      </c>
      <c r="F62" s="638">
        <v>15481.34</v>
      </c>
      <c r="G62" s="639">
        <v>47.68</v>
      </c>
    </row>
    <row r="63" spans="1:7" ht="19.5" customHeight="1">
      <c r="A63" s="567"/>
      <c r="B63" s="640" t="s">
        <v>1955</v>
      </c>
      <c r="C63" s="613" t="s">
        <v>1956</v>
      </c>
      <c r="D63" s="618">
        <v>4828</v>
      </c>
      <c r="E63" s="638">
        <v>5113</v>
      </c>
      <c r="F63" s="638">
        <v>2506.07</v>
      </c>
      <c r="G63" s="639">
        <v>49.01</v>
      </c>
    </row>
    <row r="64" spans="1:7" ht="27.75" customHeight="1">
      <c r="A64" s="567"/>
      <c r="B64" s="641" t="s">
        <v>1957</v>
      </c>
      <c r="C64" s="642" t="s">
        <v>1958</v>
      </c>
      <c r="D64" s="643">
        <v>27356</v>
      </c>
      <c r="E64" s="644">
        <v>27356</v>
      </c>
      <c r="F64" s="644">
        <v>12975.27</v>
      </c>
      <c r="G64" s="645">
        <v>47.43</v>
      </c>
    </row>
    <row r="65" spans="1:7" ht="6" customHeight="1" thickBot="1">
      <c r="A65" s="646"/>
      <c r="B65" s="647"/>
      <c r="C65" s="648"/>
      <c r="D65" s="649"/>
      <c r="E65" s="650"/>
      <c r="F65" s="650"/>
      <c r="G65" s="651"/>
    </row>
    <row r="67" spans="1:3" ht="13.5">
      <c r="A67" s="652" t="s">
        <v>1959</v>
      </c>
      <c r="B67" s="653"/>
      <c r="C67" s="88"/>
    </row>
    <row r="68" spans="1:3" ht="13.5">
      <c r="A68" s="654" t="s">
        <v>1960</v>
      </c>
      <c r="B68" s="655"/>
      <c r="C68" s="88"/>
    </row>
    <row r="69" spans="1:3" ht="13.5">
      <c r="A69" s="654" t="s">
        <v>1961</v>
      </c>
      <c r="B69" s="656"/>
      <c r="C69" s="88"/>
    </row>
    <row r="70" spans="1:3" ht="13.5">
      <c r="A70" s="654" t="s">
        <v>1962</v>
      </c>
      <c r="B70" s="656"/>
      <c r="C70" s="88"/>
    </row>
  </sheetData>
  <mergeCells count="2">
    <mergeCell ref="F1:G1"/>
    <mergeCell ref="A4:F4"/>
  </mergeCells>
  <printOptions horizontalCentered="1"/>
  <pageMargins left="0.984251968503937" right="0.7874015748031497" top="0.984251968503937" bottom="0.984251968503937" header="0.7086614173228347" footer="0.5118110236220472"/>
  <pageSetup fitToHeight="2" fitToWidth="1" horizontalDpi="600" verticalDpi="600" orientation="portrait" paperSize="9" scale="75" r:id="rId1"/>
  <headerFooter alignWithMargins="0">
    <oddHeader xml:space="preserve">&amp;R&amp;"Arial CE,Tučné"&amp;12Tabulka č. 2
&amp;"Arial CE,Obyčejné"&amp;10Strana &amp;P/&amp;N  </oddHeader>
    <oddFooter>&amp;C&amp;12 &amp;P+72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6"/>
  <sheetViews>
    <sheetView zoomScale="75" zoomScaleNormal="75" workbookViewId="0" topLeftCell="A1">
      <selection activeCell="F80" sqref="F80"/>
    </sheetView>
  </sheetViews>
  <sheetFormatPr defaultColWidth="9.00390625" defaultRowHeight="12.75"/>
  <cols>
    <col min="1" max="1" width="33.75390625" style="183" customWidth="1"/>
    <col min="2" max="2" width="15.375" style="183" customWidth="1"/>
    <col min="3" max="3" width="13.875" style="183" customWidth="1"/>
    <col min="4" max="4" width="14.375" style="183" customWidth="1"/>
    <col min="5" max="5" width="7.75390625" style="183" customWidth="1"/>
    <col min="6" max="6" width="8.125" style="183" customWidth="1"/>
    <col min="7" max="7" width="16.625" style="183" customWidth="1"/>
    <col min="8" max="8" width="13.875" style="183" customWidth="1"/>
    <col min="9" max="9" width="14.375" style="183" customWidth="1"/>
    <col min="10" max="11" width="9.125" style="183" customWidth="1"/>
    <col min="12" max="12" width="14.125" style="183" customWidth="1"/>
    <col min="13" max="13" width="13.875" style="183" customWidth="1"/>
    <col min="14" max="14" width="14.75390625" style="183" customWidth="1"/>
    <col min="15" max="15" width="9.125" style="183" customWidth="1"/>
    <col min="16" max="16" width="10.75390625" style="183" customWidth="1"/>
    <col min="17" max="17" width="18.625" style="183" customWidth="1"/>
    <col min="18" max="18" width="15.75390625" style="183" bestFit="1" customWidth="1"/>
    <col min="19" max="19" width="9.125" style="183" customWidth="1"/>
    <col min="20" max="20" width="15.25390625" style="183" customWidth="1"/>
    <col min="21" max="21" width="11.00390625" style="183" customWidth="1"/>
    <col min="22" max="22" width="14.875" style="183" customWidth="1"/>
    <col min="23" max="23" width="10.375" style="183" bestFit="1" customWidth="1"/>
    <col min="24" max="24" width="7.625" style="183" customWidth="1"/>
    <col min="25" max="25" width="10.375" style="183" bestFit="1" customWidth="1"/>
    <col min="26" max="16384" width="9.125" style="183" customWidth="1"/>
  </cols>
  <sheetData>
    <row r="1" spans="1:22" s="1174" customFormat="1" ht="20.25">
      <c r="A1" s="1222" t="s">
        <v>144</v>
      </c>
      <c r="B1" s="1223"/>
      <c r="C1" s="1224"/>
      <c r="G1" s="1223"/>
      <c r="H1" s="1223"/>
      <c r="I1" s="1223"/>
      <c r="J1" s="1223"/>
      <c r="K1" s="1223"/>
      <c r="L1" s="1225"/>
      <c r="V1" s="1222"/>
    </row>
    <row r="2" spans="1:25" s="85" customFormat="1" ht="20.25">
      <c r="A2" s="183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2"/>
      <c r="O2" s="183"/>
      <c r="P2" s="183"/>
      <c r="Q2" s="183"/>
      <c r="R2" s="183"/>
      <c r="S2" s="183"/>
      <c r="T2" s="183"/>
      <c r="U2" s="183"/>
      <c r="V2" s="1291" t="s">
        <v>159</v>
      </c>
      <c r="W2" s="1291"/>
      <c r="X2" s="183"/>
      <c r="Y2" s="183"/>
    </row>
    <row r="3" spans="1:23" s="1157" customFormat="1" ht="23.25">
      <c r="A3" s="1155"/>
      <c r="B3" s="1155" t="s">
        <v>193</v>
      </c>
      <c r="C3" s="1155"/>
      <c r="D3" s="1155"/>
      <c r="E3" s="1155"/>
      <c r="F3" s="1156"/>
      <c r="G3" s="1156"/>
      <c r="H3" s="1156"/>
      <c r="I3" s="1156"/>
      <c r="J3" s="1156"/>
      <c r="K3" s="1156"/>
      <c r="L3" s="1156"/>
      <c r="M3" s="1156"/>
      <c r="N3" s="1155"/>
      <c r="O3" s="1155"/>
      <c r="P3" s="1155"/>
      <c r="Q3" s="1155"/>
      <c r="R3" s="1155"/>
      <c r="S3" s="1155"/>
      <c r="T3" s="1155"/>
      <c r="U3" s="1155"/>
      <c r="V3" s="1155"/>
      <c r="W3" s="1155"/>
    </row>
    <row r="4" spans="1:23" s="1157" customFormat="1" ht="23.25">
      <c r="A4" s="1155"/>
      <c r="B4" s="1155"/>
      <c r="C4" s="1155"/>
      <c r="D4" s="1155"/>
      <c r="E4" s="1155"/>
      <c r="F4" s="1156"/>
      <c r="G4" s="1156"/>
      <c r="H4" s="1156"/>
      <c r="I4" s="1156"/>
      <c r="J4" s="1156"/>
      <c r="K4" s="1156"/>
      <c r="L4" s="1156"/>
      <c r="M4" s="1156"/>
      <c r="N4" s="1155"/>
      <c r="O4" s="1155"/>
      <c r="P4" s="1155"/>
      <c r="Q4" s="1155"/>
      <c r="R4" s="1155"/>
      <c r="S4" s="1155"/>
      <c r="T4" s="1155"/>
      <c r="U4" s="1155"/>
      <c r="V4" s="1155"/>
      <c r="W4" s="1155"/>
    </row>
    <row r="5" spans="2:23" ht="13.5" thickBot="1"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7"/>
      <c r="S5" s="186"/>
      <c r="T5" s="188"/>
      <c r="U5" s="188"/>
      <c r="V5" s="188"/>
      <c r="W5" s="188"/>
    </row>
    <row r="6" spans="1:23" ht="19.5" customHeight="1" thickBot="1" thickTop="1">
      <c r="A6" s="189"/>
      <c r="B6" s="1226" t="s">
        <v>194</v>
      </c>
      <c r="C6" s="1227"/>
      <c r="D6" s="1227"/>
      <c r="E6" s="1227"/>
      <c r="F6" s="1228"/>
      <c r="G6" s="1227" t="s">
        <v>195</v>
      </c>
      <c r="H6" s="1227"/>
      <c r="I6" s="1227"/>
      <c r="J6" s="1227"/>
      <c r="K6" s="1227"/>
      <c r="L6" s="1296" t="s">
        <v>196</v>
      </c>
      <c r="M6" s="1297"/>
      <c r="N6" s="1297"/>
      <c r="O6" s="1297"/>
      <c r="P6" s="1298"/>
      <c r="Q6" s="1299" t="s">
        <v>197</v>
      </c>
      <c r="R6" s="1300"/>
      <c r="S6" s="1229"/>
      <c r="T6" s="1230" t="s">
        <v>198</v>
      </c>
      <c r="U6" s="1230"/>
      <c r="V6" s="1231"/>
      <c r="W6" s="1207"/>
    </row>
    <row r="7" spans="1:23" ht="21" customHeight="1" thickBot="1">
      <c r="A7" s="190"/>
      <c r="B7" s="191" t="s">
        <v>199</v>
      </c>
      <c r="C7" s="192" t="s">
        <v>200</v>
      </c>
      <c r="D7" s="193"/>
      <c r="E7" s="194"/>
      <c r="F7" s="195"/>
      <c r="G7" s="191" t="s">
        <v>199</v>
      </c>
      <c r="H7" s="192" t="s">
        <v>200</v>
      </c>
      <c r="I7" s="193"/>
      <c r="J7" s="194"/>
      <c r="K7" s="196"/>
      <c r="L7" s="191" t="s">
        <v>199</v>
      </c>
      <c r="M7" s="192" t="s">
        <v>200</v>
      </c>
      <c r="N7" s="193"/>
      <c r="O7" s="194"/>
      <c r="P7" s="195"/>
      <c r="Q7" s="197" t="s">
        <v>201</v>
      </c>
      <c r="R7" s="198" t="s">
        <v>202</v>
      </c>
      <c r="S7" s="199" t="s">
        <v>203</v>
      </c>
      <c r="T7" s="1232" t="s">
        <v>204</v>
      </c>
      <c r="U7" s="200"/>
      <c r="V7" s="201"/>
      <c r="W7" s="202" t="s">
        <v>205</v>
      </c>
    </row>
    <row r="8" spans="1:23" ht="21" customHeight="1">
      <c r="A8" s="190"/>
      <c r="B8" s="191" t="s">
        <v>206</v>
      </c>
      <c r="C8" s="203" t="s">
        <v>207</v>
      </c>
      <c r="D8" s="203" t="s">
        <v>199</v>
      </c>
      <c r="E8" s="203" t="s">
        <v>208</v>
      </c>
      <c r="F8" s="195" t="s">
        <v>209</v>
      </c>
      <c r="G8" s="191" t="s">
        <v>206</v>
      </c>
      <c r="H8" s="203" t="s">
        <v>207</v>
      </c>
      <c r="I8" s="203" t="s">
        <v>199</v>
      </c>
      <c r="J8" s="203" t="s">
        <v>208</v>
      </c>
      <c r="K8" s="195" t="s">
        <v>209</v>
      </c>
      <c r="L8" s="191" t="s">
        <v>206</v>
      </c>
      <c r="M8" s="203" t="s">
        <v>207</v>
      </c>
      <c r="N8" s="203" t="s">
        <v>199</v>
      </c>
      <c r="O8" s="203" t="s">
        <v>209</v>
      </c>
      <c r="P8" s="195" t="s">
        <v>209</v>
      </c>
      <c r="Q8" s="197" t="s">
        <v>210</v>
      </c>
      <c r="R8" s="204" t="s">
        <v>211</v>
      </c>
      <c r="S8" s="199" t="s">
        <v>212</v>
      </c>
      <c r="T8" s="205"/>
      <c r="U8" s="206"/>
      <c r="V8" s="207" t="s">
        <v>213</v>
      </c>
      <c r="W8" s="202" t="s">
        <v>214</v>
      </c>
    </row>
    <row r="9" spans="1:23" ht="21" customHeight="1">
      <c r="A9" s="190"/>
      <c r="B9" s="191" t="s">
        <v>215</v>
      </c>
      <c r="C9" s="203" t="s">
        <v>216</v>
      </c>
      <c r="D9" s="203" t="s">
        <v>217</v>
      </c>
      <c r="E9" s="203" t="s">
        <v>218</v>
      </c>
      <c r="F9" s="195" t="s">
        <v>219</v>
      </c>
      <c r="G9" s="191" t="s">
        <v>215</v>
      </c>
      <c r="H9" s="203" t="s">
        <v>216</v>
      </c>
      <c r="I9" s="203" t="s">
        <v>217</v>
      </c>
      <c r="J9" s="203" t="s">
        <v>220</v>
      </c>
      <c r="K9" s="195" t="s">
        <v>219</v>
      </c>
      <c r="L9" s="191" t="s">
        <v>215</v>
      </c>
      <c r="M9" s="203" t="s">
        <v>216</v>
      </c>
      <c r="N9" s="203" t="s">
        <v>217</v>
      </c>
      <c r="O9" s="203" t="s">
        <v>221</v>
      </c>
      <c r="P9" s="195" t="s">
        <v>219</v>
      </c>
      <c r="Q9" s="197" t="s">
        <v>215</v>
      </c>
      <c r="R9" s="204" t="s">
        <v>217</v>
      </c>
      <c r="S9" s="199" t="s">
        <v>222</v>
      </c>
      <c r="T9" s="208" t="s">
        <v>223</v>
      </c>
      <c r="U9" s="209" t="s">
        <v>224</v>
      </c>
      <c r="V9" s="210" t="s">
        <v>225</v>
      </c>
      <c r="W9" s="202" t="s">
        <v>226</v>
      </c>
    </row>
    <row r="10" spans="1:23" ht="21" customHeight="1">
      <c r="A10" s="190"/>
      <c r="B10" s="191" t="s">
        <v>227</v>
      </c>
      <c r="C10" s="203" t="s">
        <v>228</v>
      </c>
      <c r="D10" s="203"/>
      <c r="E10" s="203" t="s">
        <v>229</v>
      </c>
      <c r="F10" s="195"/>
      <c r="G10" s="191" t="s">
        <v>227</v>
      </c>
      <c r="H10" s="203" t="s">
        <v>228</v>
      </c>
      <c r="I10" s="203"/>
      <c r="J10" s="203" t="s">
        <v>230</v>
      </c>
      <c r="K10" s="195"/>
      <c r="L10" s="191" t="s">
        <v>227</v>
      </c>
      <c r="M10" s="203" t="s">
        <v>228</v>
      </c>
      <c r="N10" s="203"/>
      <c r="O10" s="203" t="s">
        <v>231</v>
      </c>
      <c r="P10" s="195"/>
      <c r="Q10" s="197" t="s">
        <v>232</v>
      </c>
      <c r="R10" s="204"/>
      <c r="S10" s="199" t="s">
        <v>233</v>
      </c>
      <c r="T10" s="208" t="s">
        <v>224</v>
      </c>
      <c r="U10" s="209" t="s">
        <v>226</v>
      </c>
      <c r="V10" s="210" t="s">
        <v>234</v>
      </c>
      <c r="W10" s="202" t="s">
        <v>235</v>
      </c>
    </row>
    <row r="11" spans="1:23" ht="21" customHeight="1" thickBot="1">
      <c r="A11" s="211"/>
      <c r="B11" s="212" t="s">
        <v>236</v>
      </c>
      <c r="C11" s="213" t="s">
        <v>182</v>
      </c>
      <c r="D11" s="213" t="s">
        <v>182</v>
      </c>
      <c r="E11" s="213"/>
      <c r="F11" s="214" t="s">
        <v>237</v>
      </c>
      <c r="G11" s="212" t="s">
        <v>236</v>
      </c>
      <c r="H11" s="213" t="s">
        <v>182</v>
      </c>
      <c r="I11" s="213" t="s">
        <v>182</v>
      </c>
      <c r="J11" s="213" t="s">
        <v>238</v>
      </c>
      <c r="K11" s="214" t="s">
        <v>237</v>
      </c>
      <c r="L11" s="212" t="s">
        <v>236</v>
      </c>
      <c r="M11" s="213" t="s">
        <v>182</v>
      </c>
      <c r="N11" s="213" t="s">
        <v>182</v>
      </c>
      <c r="O11" s="213" t="s">
        <v>239</v>
      </c>
      <c r="P11" s="214" t="s">
        <v>237</v>
      </c>
      <c r="Q11" s="215" t="s">
        <v>240</v>
      </c>
      <c r="R11" s="216" t="s">
        <v>182</v>
      </c>
      <c r="S11" s="217" t="s">
        <v>182</v>
      </c>
      <c r="T11" s="218" t="s">
        <v>182</v>
      </c>
      <c r="U11" s="219" t="s">
        <v>182</v>
      </c>
      <c r="V11" s="220" t="s">
        <v>182</v>
      </c>
      <c r="W11" s="221">
        <v>2008</v>
      </c>
    </row>
    <row r="12" spans="1:23" ht="21" customHeight="1" thickBot="1">
      <c r="A12" s="222" t="s">
        <v>222</v>
      </c>
      <c r="B12" s="223">
        <v>1</v>
      </c>
      <c r="C12" s="224">
        <v>2</v>
      </c>
      <c r="D12" s="224">
        <v>3</v>
      </c>
      <c r="E12" s="224">
        <v>4</v>
      </c>
      <c r="F12" s="224">
        <v>5</v>
      </c>
      <c r="G12" s="223">
        <v>6</v>
      </c>
      <c r="H12" s="224">
        <v>7</v>
      </c>
      <c r="I12" s="224">
        <v>8</v>
      </c>
      <c r="J12" s="224">
        <v>9</v>
      </c>
      <c r="K12" s="224">
        <v>10</v>
      </c>
      <c r="L12" s="223">
        <v>11</v>
      </c>
      <c r="M12" s="224">
        <v>12</v>
      </c>
      <c r="N12" s="224">
        <v>13</v>
      </c>
      <c r="O12" s="224">
        <v>14</v>
      </c>
      <c r="P12" s="225">
        <v>15</v>
      </c>
      <c r="Q12" s="226">
        <v>16</v>
      </c>
      <c r="R12" s="227">
        <v>17</v>
      </c>
      <c r="S12" s="228">
        <v>18</v>
      </c>
      <c r="T12" s="226">
        <v>19</v>
      </c>
      <c r="U12" s="229">
        <v>20</v>
      </c>
      <c r="V12" s="227">
        <v>21</v>
      </c>
      <c r="W12" s="230">
        <v>22</v>
      </c>
    </row>
    <row r="13" spans="1:23" ht="15">
      <c r="A13" s="231" t="s">
        <v>241</v>
      </c>
      <c r="B13" s="232"/>
      <c r="C13" s="233"/>
      <c r="D13" s="233"/>
      <c r="E13" s="234"/>
      <c r="F13" s="235"/>
      <c r="G13" s="233"/>
      <c r="H13" s="233"/>
      <c r="I13" s="233"/>
      <c r="J13" s="234"/>
      <c r="K13" s="235"/>
      <c r="L13" s="232"/>
      <c r="M13" s="233"/>
      <c r="N13" s="233"/>
      <c r="O13" s="234"/>
      <c r="P13" s="235"/>
      <c r="Q13" s="236"/>
      <c r="R13" s="237"/>
      <c r="S13" s="238"/>
      <c r="T13" s="239"/>
      <c r="U13" s="240"/>
      <c r="V13" s="241"/>
      <c r="W13" s="242"/>
    </row>
    <row r="14" spans="1:24" ht="15">
      <c r="A14" s="243" t="s">
        <v>242</v>
      </c>
      <c r="B14" s="244">
        <f>IF(C14+D14=B19+B42,B42+B19,"chyba")</f>
        <v>26821193</v>
      </c>
      <c r="C14" s="245">
        <f>C19+C42</f>
        <v>591219</v>
      </c>
      <c r="D14" s="245">
        <f>D19+D42</f>
        <v>26229974</v>
      </c>
      <c r="E14" s="246">
        <f>E19+E42</f>
        <v>74560</v>
      </c>
      <c r="F14" s="247">
        <f>IF(E14=0,0,ROUND(D14/E14/12*1000,0))</f>
        <v>29316</v>
      </c>
      <c r="G14" s="244">
        <f>IF(H14+I14=G19+G42,G42+G19,"chyba")</f>
        <v>25810391</v>
      </c>
      <c r="H14" s="245">
        <f>H19+H42</f>
        <v>601414</v>
      </c>
      <c r="I14" s="245">
        <f>I19+I42</f>
        <v>25208977</v>
      </c>
      <c r="J14" s="246">
        <f>J19+J42</f>
        <v>71363</v>
      </c>
      <c r="K14" s="247">
        <f>IF(J14=0,0,ROUND(I14/J14/12*1000,0))</f>
        <v>29437</v>
      </c>
      <c r="L14" s="244">
        <f>IF(M14+N14=L19+L42,L42+L19,"chyba")</f>
        <v>25774833.34</v>
      </c>
      <c r="M14" s="245">
        <f>M19+M42</f>
        <v>585659.25</v>
      </c>
      <c r="N14" s="245">
        <f>N19+N42</f>
        <v>25189174.09</v>
      </c>
      <c r="O14" s="246">
        <f>O19+O42</f>
        <v>68698</v>
      </c>
      <c r="P14" s="247">
        <f>IF(O14=0,0,ROUND(N14/O14/12*1000,0))</f>
        <v>30555</v>
      </c>
      <c r="Q14" s="248">
        <f>Q19+Q42</f>
        <v>0</v>
      </c>
      <c r="R14" s="248">
        <f>R19+R42</f>
        <v>0</v>
      </c>
      <c r="S14" s="249"/>
      <c r="T14" s="250">
        <f>T19+T42</f>
        <v>2173.29</v>
      </c>
      <c r="U14" s="251">
        <f>U19+U42</f>
        <v>0</v>
      </c>
      <c r="V14" s="252">
        <f>V19+V42</f>
        <v>14281.32</v>
      </c>
      <c r="W14" s="253">
        <f>W19+W42</f>
        <v>0</v>
      </c>
      <c r="X14" s="1208"/>
    </row>
    <row r="15" spans="1:23" ht="12.75">
      <c r="A15" s="190" t="s">
        <v>243</v>
      </c>
      <c r="B15" s="254"/>
      <c r="C15" s="255"/>
      <c r="D15" s="255"/>
      <c r="E15" s="256"/>
      <c r="F15" s="257"/>
      <c r="G15" s="254"/>
      <c r="H15" s="255"/>
      <c r="I15" s="255"/>
      <c r="J15" s="256"/>
      <c r="K15" s="257"/>
      <c r="L15" s="254"/>
      <c r="M15" s="255"/>
      <c r="N15" s="255"/>
      <c r="O15" s="256"/>
      <c r="P15" s="257"/>
      <c r="Q15" s="258"/>
      <c r="R15" s="258"/>
      <c r="S15" s="238"/>
      <c r="T15" s="259"/>
      <c r="U15" s="260"/>
      <c r="V15" s="261"/>
      <c r="W15" s="262"/>
    </row>
    <row r="16" spans="1:24" ht="12.75">
      <c r="A16" s="263" t="s">
        <v>244</v>
      </c>
      <c r="B16" s="254">
        <f>C16+D16</f>
        <v>0</v>
      </c>
      <c r="C16" s="264"/>
      <c r="D16" s="265"/>
      <c r="E16" s="266"/>
      <c r="F16" s="257">
        <f>IF(E16=0,0,ROUND(D16/E16/12*1000,0))</f>
        <v>0</v>
      </c>
      <c r="G16" s="254">
        <f>H16+I16</f>
        <v>1895</v>
      </c>
      <c r="H16" s="264">
        <f>H21+377</f>
        <v>1687</v>
      </c>
      <c r="I16" s="265">
        <f>I21</f>
        <v>208</v>
      </c>
      <c r="J16" s="266"/>
      <c r="K16" s="257">
        <f>IF(J16=0,0,ROUND(I16/J16/12*1000,0))</f>
        <v>0</v>
      </c>
      <c r="L16" s="254">
        <f>M16+N16</f>
        <v>2562.3</v>
      </c>
      <c r="M16" s="264">
        <f>M21+816.7</f>
        <v>2354.3</v>
      </c>
      <c r="N16" s="265">
        <f>N21</f>
        <v>208</v>
      </c>
      <c r="O16" s="266"/>
      <c r="P16" s="257">
        <f>IF(O16=0,0,ROUND(N16/O16/12*1000,0))</f>
        <v>0</v>
      </c>
      <c r="Q16" s="258">
        <f>Q21</f>
        <v>0</v>
      </c>
      <c r="R16" s="258">
        <f>R21</f>
        <v>0</v>
      </c>
      <c r="S16" s="238"/>
      <c r="T16" s="1209">
        <f>T21+494.3</f>
        <v>819.8199999999999</v>
      </c>
      <c r="U16" s="260"/>
      <c r="V16" s="261">
        <f>V21</f>
        <v>0</v>
      </c>
      <c r="W16" s="262"/>
      <c r="X16" s="1210"/>
    </row>
    <row r="17" spans="1:23" ht="15" thickBot="1">
      <c r="A17" s="267" t="s">
        <v>245</v>
      </c>
      <c r="B17" s="268"/>
      <c r="C17" s="269"/>
      <c r="D17" s="270">
        <f>D22</f>
        <v>21846567</v>
      </c>
      <c r="E17" s="271">
        <f>E22</f>
        <v>57437</v>
      </c>
      <c r="F17" s="272">
        <f>IF(E17=0,0,ROUND(D17/E17/12*1000,0))</f>
        <v>31696</v>
      </c>
      <c r="G17" s="268"/>
      <c r="H17" s="269"/>
      <c r="I17" s="270">
        <f>I22</f>
        <v>20694040</v>
      </c>
      <c r="J17" s="271">
        <f>J22</f>
        <v>54032</v>
      </c>
      <c r="K17" s="272">
        <f>IF(J17=0,0,ROUND(I17/J17/12*1000,0))</f>
        <v>31916</v>
      </c>
      <c r="L17" s="268"/>
      <c r="M17" s="269"/>
      <c r="N17" s="270">
        <f>N22</f>
        <v>20691338.349999998</v>
      </c>
      <c r="O17" s="271">
        <f>O22</f>
        <v>52059</v>
      </c>
      <c r="P17" s="272">
        <f>IF(O17=0,0,ROUND(N17/O17/12*1000,0))</f>
        <v>33122</v>
      </c>
      <c r="Q17" s="273">
        <f>Q22</f>
        <v>0</v>
      </c>
      <c r="R17" s="273">
        <f>R22</f>
        <v>0</v>
      </c>
      <c r="S17" s="274"/>
      <c r="T17" s="275">
        <f>T22</f>
        <v>267.28</v>
      </c>
      <c r="U17" s="276">
        <f>U22</f>
        <v>0</v>
      </c>
      <c r="V17" s="277">
        <f>V22</f>
        <v>14124.03</v>
      </c>
      <c r="W17" s="278"/>
    </row>
    <row r="18" spans="1:23" ht="12.75">
      <c r="A18" s="279" t="s">
        <v>246</v>
      </c>
      <c r="B18" s="254"/>
      <c r="C18" s="255"/>
      <c r="D18" s="255"/>
      <c r="E18" s="256"/>
      <c r="F18" s="257"/>
      <c r="G18" s="254"/>
      <c r="H18" s="255"/>
      <c r="I18" s="255"/>
      <c r="J18" s="256"/>
      <c r="K18" s="257"/>
      <c r="L18" s="254"/>
      <c r="M18" s="255"/>
      <c r="N18" s="255"/>
      <c r="O18" s="256"/>
      <c r="P18" s="257"/>
      <c r="Q18" s="258"/>
      <c r="R18" s="258"/>
      <c r="S18" s="238"/>
      <c r="T18" s="259"/>
      <c r="U18" s="260"/>
      <c r="V18" s="261"/>
      <c r="W18" s="262"/>
    </row>
    <row r="19" spans="1:23" ht="15">
      <c r="A19" s="280" t="s">
        <v>247</v>
      </c>
      <c r="B19" s="244">
        <f>C19+D19</f>
        <v>26357622</v>
      </c>
      <c r="C19" s="245">
        <f>SUM(C24:C31,C33,C36,C39)</f>
        <v>579139</v>
      </c>
      <c r="D19" s="245">
        <f>SUM(D24:D31,D33,D36,D39)</f>
        <v>25778483</v>
      </c>
      <c r="E19" s="246">
        <f>SUM(E24:E31,E33,E36,E39)</f>
        <v>72887</v>
      </c>
      <c r="F19" s="247">
        <f>IF(E19=0,0,ROUND(D19/E19/12*1000,0))</f>
        <v>29473</v>
      </c>
      <c r="G19" s="244">
        <f>H19+I19</f>
        <v>25349892</v>
      </c>
      <c r="H19" s="245">
        <f>SUM(H24:H31,H33,H36,H39)</f>
        <v>590145</v>
      </c>
      <c r="I19" s="245">
        <f>SUM(I24:I31,I33,I36,I39)</f>
        <v>24759747</v>
      </c>
      <c r="J19" s="246">
        <f>SUM(J24:J31,J33,J36,J39)</f>
        <v>69695</v>
      </c>
      <c r="K19" s="247">
        <f>IF(J19=0,0,ROUND(I19/J19/12*1000,0))</f>
        <v>29605</v>
      </c>
      <c r="L19" s="244">
        <f>M19+N19</f>
        <v>25314398.9</v>
      </c>
      <c r="M19" s="245">
        <f>SUM(M24:M31,M33,M36,M39)</f>
        <v>574386.22</v>
      </c>
      <c r="N19" s="245">
        <f>SUM(N24:N31,N33,N36,N39)</f>
        <v>24740012.68</v>
      </c>
      <c r="O19" s="246">
        <f>SUM(O24:O31,O33,O36,O39)</f>
        <v>67124</v>
      </c>
      <c r="P19" s="247">
        <f>IF(O19=0,0,ROUND(N19/O19/12*1000,0))</f>
        <v>30714</v>
      </c>
      <c r="Q19" s="248">
        <f>SUM(Q24:Q31,Q33,Q36,Q39)</f>
        <v>0</v>
      </c>
      <c r="R19" s="248">
        <f>SUM(R24:R31,R33,R36,R39)</f>
        <v>0</v>
      </c>
      <c r="S19" s="249"/>
      <c r="T19" s="250">
        <f>SUM(T24:T31,T33,T36,T39)</f>
        <v>1414.79</v>
      </c>
      <c r="U19" s="251">
        <f>SUM(U24:U31,U33,U36,U39)</f>
        <v>0</v>
      </c>
      <c r="V19" s="252">
        <f>SUM(V24:V31,V33,V36,V39)</f>
        <v>14281.32</v>
      </c>
      <c r="W19" s="253">
        <f>SUM(W24:W31,W33,W36,W39)</f>
        <v>0</v>
      </c>
    </row>
    <row r="20" spans="1:25" ht="12.75">
      <c r="A20" s="190" t="s">
        <v>243</v>
      </c>
      <c r="B20" s="254"/>
      <c r="C20" s="255"/>
      <c r="D20" s="255"/>
      <c r="E20" s="256"/>
      <c r="F20" s="257"/>
      <c r="G20" s="254"/>
      <c r="H20" s="255"/>
      <c r="I20" s="255"/>
      <c r="J20" s="256"/>
      <c r="K20" s="257"/>
      <c r="L20" s="254"/>
      <c r="M20" s="255"/>
      <c r="N20" s="255"/>
      <c r="O20" s="256"/>
      <c r="P20" s="257"/>
      <c r="Q20" s="258"/>
      <c r="R20" s="258"/>
      <c r="S20" s="238"/>
      <c r="T20" s="259"/>
      <c r="U20" s="260"/>
      <c r="V20" s="261"/>
      <c r="W20" s="262"/>
      <c r="X20" s="263"/>
      <c r="Y20" s="281"/>
    </row>
    <row r="21" spans="1:25" ht="12.75">
      <c r="A21" s="263" t="s">
        <v>244</v>
      </c>
      <c r="B21" s="254">
        <f>C21+D21</f>
        <v>0</v>
      </c>
      <c r="C21" s="265">
        <v>0</v>
      </c>
      <c r="D21" s="265">
        <v>0</v>
      </c>
      <c r="E21" s="266"/>
      <c r="F21" s="257">
        <f>IF(E21=0,0,ROUND(D21/E21/12*1000,0))</f>
        <v>0</v>
      </c>
      <c r="G21" s="254">
        <f>H21+I21</f>
        <v>1518</v>
      </c>
      <c r="H21" s="265">
        <v>1310</v>
      </c>
      <c r="I21" s="265">
        <v>208</v>
      </c>
      <c r="J21" s="266"/>
      <c r="K21" s="257">
        <f>IF(J21=0,0,ROUND(I21/J21/12*1000,0))</f>
        <v>0</v>
      </c>
      <c r="L21" s="254">
        <f>M21+N21</f>
        <v>1745.6</v>
      </c>
      <c r="M21" s="265">
        <v>1537.6</v>
      </c>
      <c r="N21" s="265">
        <v>208</v>
      </c>
      <c r="O21" s="266"/>
      <c r="P21" s="257">
        <f>IF(O21=0,0,ROUND(N21/O21/12*1000,0))</f>
        <v>0</v>
      </c>
      <c r="Q21" s="258"/>
      <c r="R21" s="258">
        <v>0</v>
      </c>
      <c r="S21" s="238"/>
      <c r="T21" s="1209">
        <v>325.52</v>
      </c>
      <c r="U21" s="260"/>
      <c r="V21" s="261">
        <v>0</v>
      </c>
      <c r="W21" s="262"/>
      <c r="X21" s="1211"/>
      <c r="Y21" s="281"/>
    </row>
    <row r="22" spans="1:25" ht="13.5" thickBot="1">
      <c r="A22" s="267" t="s">
        <v>245</v>
      </c>
      <c r="B22" s="268"/>
      <c r="C22" s="282"/>
      <c r="D22" s="282">
        <f>SUM(D35,D38,D41)</f>
        <v>21846567</v>
      </c>
      <c r="E22" s="283">
        <f>SUM(E35,E38,E41)</f>
        <v>57437</v>
      </c>
      <c r="F22" s="272">
        <f>IF(E22=0,0,ROUND(D22/E22/12*1000,0))</f>
        <v>31696</v>
      </c>
      <c r="G22" s="268"/>
      <c r="H22" s="282"/>
      <c r="I22" s="282">
        <f>SUM(I35,I38,I41)</f>
        <v>20694040</v>
      </c>
      <c r="J22" s="283">
        <f>SUM(J35,J38,J41)</f>
        <v>54032</v>
      </c>
      <c r="K22" s="272">
        <f>IF(J22=0,0,ROUND(I22/J22/12*1000,0))</f>
        <v>31916</v>
      </c>
      <c r="L22" s="268"/>
      <c r="M22" s="282"/>
      <c r="N22" s="282">
        <f>SUM(N35,N38,N41)</f>
        <v>20691338.349999998</v>
      </c>
      <c r="O22" s="283">
        <f>SUM(O35,O38,O41)</f>
        <v>52059</v>
      </c>
      <c r="P22" s="272">
        <f>IF(O22=0,0,ROUND(N22/O22/12*1000,0))</f>
        <v>33122</v>
      </c>
      <c r="Q22" s="273">
        <f>SUM(Q35,Q38,Q41)</f>
        <v>0</v>
      </c>
      <c r="R22" s="273">
        <f>SUM(R35,R38,R41)</f>
        <v>0</v>
      </c>
      <c r="S22" s="274"/>
      <c r="T22" s="275">
        <f>SUM(T35,T38,T41)</f>
        <v>267.28</v>
      </c>
      <c r="U22" s="276">
        <f>SUM(U35,U38,U41)</f>
        <v>0</v>
      </c>
      <c r="V22" s="277">
        <f>SUM(V35,V38,V41)</f>
        <v>14124.03</v>
      </c>
      <c r="W22" s="278"/>
      <c r="X22" s="263"/>
      <c r="Y22" s="281"/>
    </row>
    <row r="23" spans="1:25" ht="12.75">
      <c r="A23" s="284" t="s">
        <v>248</v>
      </c>
      <c r="B23" s="232"/>
      <c r="C23" s="233"/>
      <c r="D23" s="233"/>
      <c r="E23" s="234"/>
      <c r="F23" s="235"/>
      <c r="G23" s="232"/>
      <c r="H23" s="233"/>
      <c r="I23" s="233"/>
      <c r="J23" s="234"/>
      <c r="K23" s="235"/>
      <c r="L23" s="232"/>
      <c r="M23" s="233"/>
      <c r="N23" s="233"/>
      <c r="O23" s="234"/>
      <c r="P23" s="235"/>
      <c r="Q23" s="285"/>
      <c r="R23" s="285"/>
      <c r="S23" s="286"/>
      <c r="T23" s="287"/>
      <c r="U23" s="288"/>
      <c r="V23" s="289"/>
      <c r="W23" s="290"/>
      <c r="X23" s="263"/>
      <c r="Y23" s="281"/>
    </row>
    <row r="24" spans="1:25" ht="12.75">
      <c r="A24" s="263" t="s">
        <v>249</v>
      </c>
      <c r="B24" s="254">
        <f>C24+D24</f>
        <v>849418</v>
      </c>
      <c r="C24" s="255">
        <v>37358</v>
      </c>
      <c r="D24" s="255">
        <v>812060</v>
      </c>
      <c r="E24" s="256">
        <v>2289</v>
      </c>
      <c r="F24" s="257">
        <f>IF(E24=0,0,ROUND(D24/E24/12*1000,0))</f>
        <v>29564</v>
      </c>
      <c r="G24" s="254">
        <f>H24+I24</f>
        <v>852447</v>
      </c>
      <c r="H24" s="255">
        <v>40287</v>
      </c>
      <c r="I24" s="255">
        <v>812160</v>
      </c>
      <c r="J24" s="256">
        <v>2302</v>
      </c>
      <c r="K24" s="257">
        <f>IF(J24=0,0,ROUND(I24/J24/12*1000,0))</f>
        <v>29401</v>
      </c>
      <c r="L24" s="254">
        <f>M24+N24</f>
        <v>819941.47</v>
      </c>
      <c r="M24" s="265">
        <v>24785.94</v>
      </c>
      <c r="N24" s="265">
        <v>795155.53</v>
      </c>
      <c r="O24" s="266">
        <v>2056</v>
      </c>
      <c r="P24" s="291">
        <f>IF(O24=0,0,ROUND(N24/O24/12*1000,0))</f>
        <v>32229</v>
      </c>
      <c r="Q24" s="258">
        <v>0</v>
      </c>
      <c r="R24" s="258">
        <v>0</v>
      </c>
      <c r="S24" s="238"/>
      <c r="T24" s="236">
        <v>754.94</v>
      </c>
      <c r="U24" s="292">
        <v>0</v>
      </c>
      <c r="V24" s="293">
        <v>0</v>
      </c>
      <c r="W24" s="262"/>
      <c r="X24" s="263"/>
      <c r="Y24" s="281"/>
    </row>
    <row r="25" spans="1:25" ht="12.75">
      <c r="A25" s="294"/>
      <c r="B25" s="254"/>
      <c r="C25" s="255"/>
      <c r="D25" s="255"/>
      <c r="E25" s="256"/>
      <c r="F25" s="257"/>
      <c r="G25" s="254"/>
      <c r="H25" s="255"/>
      <c r="I25" s="255"/>
      <c r="J25" s="256"/>
      <c r="K25" s="257"/>
      <c r="L25" s="254"/>
      <c r="M25" s="255"/>
      <c r="N25" s="255"/>
      <c r="O25" s="256"/>
      <c r="P25" s="257"/>
      <c r="Q25" s="258"/>
      <c r="R25" s="258"/>
      <c r="S25" s="238"/>
      <c r="T25" s="236"/>
      <c r="U25" s="292"/>
      <c r="V25" s="293"/>
      <c r="W25" s="262"/>
      <c r="X25" s="263"/>
      <c r="Y25" s="281"/>
    </row>
    <row r="26" spans="1:25" ht="12.75">
      <c r="A26" s="295" t="s">
        <v>250</v>
      </c>
      <c r="B26" s="296">
        <f aca="true" t="shared" si="0" ref="B26:B31">C26+D26</f>
        <v>401153</v>
      </c>
      <c r="C26" s="297">
        <v>13329</v>
      </c>
      <c r="D26" s="297">
        <v>387824</v>
      </c>
      <c r="E26" s="298">
        <v>1521</v>
      </c>
      <c r="F26" s="299">
        <f aca="true" t="shared" si="1" ref="F26:F31">IF(E26=0,0,ROUND(D26/E26/12*1000,0))</f>
        <v>21248</v>
      </c>
      <c r="G26" s="296">
        <f aca="true" t="shared" si="2" ref="G26:G31">H26+I26</f>
        <v>471943</v>
      </c>
      <c r="H26" s="297">
        <v>14589</v>
      </c>
      <c r="I26" s="297">
        <v>457354</v>
      </c>
      <c r="J26" s="298">
        <v>1727</v>
      </c>
      <c r="K26" s="299">
        <f aca="true" t="shared" si="3" ref="K26:K31">IF(J26=0,0,ROUND(I26/J26/12*1000,0))</f>
        <v>22069</v>
      </c>
      <c r="L26" s="296">
        <f aca="true" t="shared" si="4" ref="L26:L31">M26+N26</f>
        <v>471998.13</v>
      </c>
      <c r="M26" s="300">
        <v>14669.26</v>
      </c>
      <c r="N26" s="300">
        <v>457328.87</v>
      </c>
      <c r="O26" s="301">
        <v>1651</v>
      </c>
      <c r="P26" s="299">
        <f aca="true" t="shared" si="5" ref="P26:P31">IF(O26=0,0,ROUND(N26/O26/12*1000,0))</f>
        <v>23083</v>
      </c>
      <c r="Q26" s="302">
        <v>0</v>
      </c>
      <c r="R26" s="302">
        <v>0</v>
      </c>
      <c r="S26" s="303"/>
      <c r="T26" s="304">
        <v>285.3</v>
      </c>
      <c r="U26" s="305">
        <v>0</v>
      </c>
      <c r="V26" s="306">
        <v>0</v>
      </c>
      <c r="W26" s="307"/>
      <c r="X26" s="263"/>
      <c r="Y26" s="281"/>
    </row>
    <row r="27" spans="1:25" ht="12.75" hidden="1">
      <c r="A27" s="308" t="s">
        <v>251</v>
      </c>
      <c r="B27" s="309">
        <f t="shared" si="0"/>
        <v>0</v>
      </c>
      <c r="C27" s="310"/>
      <c r="D27" s="310"/>
      <c r="E27" s="311"/>
      <c r="F27" s="312">
        <f t="shared" si="1"/>
        <v>0</v>
      </c>
      <c r="G27" s="309">
        <f t="shared" si="2"/>
        <v>0</v>
      </c>
      <c r="H27" s="310"/>
      <c r="I27" s="310"/>
      <c r="J27" s="311"/>
      <c r="K27" s="312">
        <f t="shared" si="3"/>
        <v>0</v>
      </c>
      <c r="L27" s="309">
        <f t="shared" si="4"/>
        <v>0</v>
      </c>
      <c r="M27" s="313"/>
      <c r="N27" s="313"/>
      <c r="O27" s="314"/>
      <c r="P27" s="312">
        <f t="shared" si="5"/>
        <v>0</v>
      </c>
      <c r="Q27" s="315"/>
      <c r="R27" s="315"/>
      <c r="S27" s="316"/>
      <c r="T27" s="317"/>
      <c r="U27" s="318"/>
      <c r="V27" s="319"/>
      <c r="W27" s="320"/>
      <c r="X27" s="263"/>
      <c r="Y27" s="281"/>
    </row>
    <row r="28" spans="1:25" ht="12.75" hidden="1">
      <c r="A28" s="321"/>
      <c r="B28" s="309">
        <f t="shared" si="0"/>
        <v>0</v>
      </c>
      <c r="C28" s="310"/>
      <c r="D28" s="310"/>
      <c r="E28" s="311"/>
      <c r="F28" s="312">
        <f t="shared" si="1"/>
        <v>0</v>
      </c>
      <c r="G28" s="309">
        <f t="shared" si="2"/>
        <v>0</v>
      </c>
      <c r="H28" s="310"/>
      <c r="I28" s="310"/>
      <c r="J28" s="311"/>
      <c r="K28" s="312">
        <f t="shared" si="3"/>
        <v>0</v>
      </c>
      <c r="L28" s="309">
        <f t="shared" si="4"/>
        <v>0</v>
      </c>
      <c r="M28" s="313"/>
      <c r="N28" s="313"/>
      <c r="O28" s="314"/>
      <c r="P28" s="312">
        <f t="shared" si="5"/>
        <v>0</v>
      </c>
      <c r="Q28" s="315"/>
      <c r="R28" s="315"/>
      <c r="S28" s="316"/>
      <c r="T28" s="317"/>
      <c r="U28" s="318"/>
      <c r="V28" s="319"/>
      <c r="W28" s="320"/>
      <c r="X28" s="263"/>
      <c r="Y28" s="281"/>
    </row>
    <row r="29" spans="1:25" ht="12.75" hidden="1">
      <c r="A29" s="321"/>
      <c r="B29" s="309">
        <f t="shared" si="0"/>
        <v>0</v>
      </c>
      <c r="C29" s="310"/>
      <c r="D29" s="310"/>
      <c r="E29" s="311"/>
      <c r="F29" s="312">
        <f t="shared" si="1"/>
        <v>0</v>
      </c>
      <c r="G29" s="309">
        <f t="shared" si="2"/>
        <v>0</v>
      </c>
      <c r="H29" s="310"/>
      <c r="I29" s="310"/>
      <c r="J29" s="311"/>
      <c r="K29" s="312">
        <f t="shared" si="3"/>
        <v>0</v>
      </c>
      <c r="L29" s="309">
        <f t="shared" si="4"/>
        <v>0</v>
      </c>
      <c r="M29" s="313"/>
      <c r="N29" s="313"/>
      <c r="O29" s="314"/>
      <c r="P29" s="312">
        <f t="shared" si="5"/>
        <v>0</v>
      </c>
      <c r="Q29" s="315"/>
      <c r="R29" s="315"/>
      <c r="S29" s="316"/>
      <c r="T29" s="317"/>
      <c r="U29" s="318"/>
      <c r="V29" s="319"/>
      <c r="W29" s="320"/>
      <c r="X29" s="263"/>
      <c r="Y29" s="281"/>
    </row>
    <row r="30" spans="1:25" ht="12.75" hidden="1">
      <c r="A30" s="308"/>
      <c r="B30" s="309">
        <f t="shared" si="0"/>
        <v>0</v>
      </c>
      <c r="C30" s="310"/>
      <c r="D30" s="310"/>
      <c r="E30" s="311"/>
      <c r="F30" s="312">
        <f t="shared" si="1"/>
        <v>0</v>
      </c>
      <c r="G30" s="309">
        <f t="shared" si="2"/>
        <v>0</v>
      </c>
      <c r="H30" s="310"/>
      <c r="I30" s="310"/>
      <c r="J30" s="311"/>
      <c r="K30" s="312">
        <f t="shared" si="3"/>
        <v>0</v>
      </c>
      <c r="L30" s="309">
        <f t="shared" si="4"/>
        <v>0</v>
      </c>
      <c r="M30" s="313"/>
      <c r="N30" s="313"/>
      <c r="O30" s="314"/>
      <c r="P30" s="312">
        <f t="shared" si="5"/>
        <v>0</v>
      </c>
      <c r="Q30" s="315"/>
      <c r="R30" s="315"/>
      <c r="S30" s="316"/>
      <c r="T30" s="317"/>
      <c r="U30" s="318"/>
      <c r="V30" s="319"/>
      <c r="W30" s="320"/>
      <c r="X30" s="263"/>
      <c r="Y30" s="281"/>
    </row>
    <row r="31" spans="1:25" ht="12.75" hidden="1">
      <c r="A31" s="308"/>
      <c r="B31" s="309">
        <f t="shared" si="0"/>
        <v>0</v>
      </c>
      <c r="C31" s="310"/>
      <c r="D31" s="310"/>
      <c r="E31" s="311"/>
      <c r="F31" s="312">
        <f t="shared" si="1"/>
        <v>0</v>
      </c>
      <c r="G31" s="309">
        <f t="shared" si="2"/>
        <v>0</v>
      </c>
      <c r="H31" s="310"/>
      <c r="I31" s="310"/>
      <c r="J31" s="311"/>
      <c r="K31" s="312">
        <f t="shared" si="3"/>
        <v>0</v>
      </c>
      <c r="L31" s="309">
        <f t="shared" si="4"/>
        <v>0</v>
      </c>
      <c r="M31" s="313"/>
      <c r="N31" s="313"/>
      <c r="O31" s="314"/>
      <c r="P31" s="312">
        <f t="shared" si="5"/>
        <v>0</v>
      </c>
      <c r="Q31" s="315"/>
      <c r="R31" s="315"/>
      <c r="S31" s="316"/>
      <c r="T31" s="317"/>
      <c r="U31" s="318"/>
      <c r="V31" s="319"/>
      <c r="W31" s="320"/>
      <c r="X31" s="263"/>
      <c r="Y31" s="281"/>
    </row>
    <row r="32" spans="1:25" ht="12.75" hidden="1">
      <c r="A32" s="322"/>
      <c r="B32" s="323"/>
      <c r="C32" s="324"/>
      <c r="D32" s="324"/>
      <c r="E32" s="325"/>
      <c r="F32" s="326"/>
      <c r="G32" s="323"/>
      <c r="H32" s="324"/>
      <c r="I32" s="324"/>
      <c r="J32" s="325"/>
      <c r="K32" s="326"/>
      <c r="L32" s="323"/>
      <c r="M32" s="324"/>
      <c r="N32" s="324"/>
      <c r="O32" s="325"/>
      <c r="P32" s="326"/>
      <c r="Q32" s="327"/>
      <c r="R32" s="327"/>
      <c r="S32" s="328"/>
      <c r="T32" s="329"/>
      <c r="U32" s="330"/>
      <c r="V32" s="331"/>
      <c r="W32" s="332"/>
      <c r="X32" s="263"/>
      <c r="Y32" s="281"/>
    </row>
    <row r="33" spans="1:25" ht="12.75">
      <c r="A33" s="333" t="s">
        <v>252</v>
      </c>
      <c r="B33" s="323">
        <f>C33+D33</f>
        <v>21073132</v>
      </c>
      <c r="C33" s="324">
        <v>413452</v>
      </c>
      <c r="D33" s="324">
        <v>20659680</v>
      </c>
      <c r="E33" s="325">
        <v>59038</v>
      </c>
      <c r="F33" s="326">
        <f>IF(E33=0,0,ROUND(D33/E33/12*1000,0))</f>
        <v>29162</v>
      </c>
      <c r="G33" s="323">
        <f>H33+I33</f>
        <v>19935495</v>
      </c>
      <c r="H33" s="324">
        <v>425263</v>
      </c>
      <c r="I33" s="324">
        <v>19510232</v>
      </c>
      <c r="J33" s="325">
        <v>55630</v>
      </c>
      <c r="K33" s="326">
        <f>IF(J33=0,0,ROUND(I33/J33/12*1000,0))</f>
        <v>29226</v>
      </c>
      <c r="L33" s="323">
        <f>M33+N33</f>
        <v>19917865.240000002</v>
      </c>
      <c r="M33" s="334">
        <v>424724.57</v>
      </c>
      <c r="N33" s="334">
        <v>19493140.67</v>
      </c>
      <c r="O33" s="335">
        <f>42669+10718</f>
        <v>53387</v>
      </c>
      <c r="P33" s="326">
        <f>IF(O33=0,0,ROUND(N33/O33/12*1000,0))</f>
        <v>30427</v>
      </c>
      <c r="Q33" s="327">
        <v>0</v>
      </c>
      <c r="R33" s="327">
        <v>0</v>
      </c>
      <c r="S33" s="328"/>
      <c r="T33" s="329">
        <v>44.72</v>
      </c>
      <c r="U33" s="330">
        <v>0</v>
      </c>
      <c r="V33" s="331">
        <v>0</v>
      </c>
      <c r="W33" s="332"/>
      <c r="X33" s="263"/>
      <c r="Y33" s="281"/>
    </row>
    <row r="34" spans="1:25" ht="12.75">
      <c r="A34" s="336" t="s">
        <v>253</v>
      </c>
      <c r="B34" s="254"/>
      <c r="C34" s="255"/>
      <c r="D34" s="255"/>
      <c r="E34" s="256"/>
      <c r="F34" s="257"/>
      <c r="G34" s="254"/>
      <c r="H34" s="255"/>
      <c r="I34" s="255"/>
      <c r="J34" s="256"/>
      <c r="K34" s="257"/>
      <c r="L34" s="254"/>
      <c r="M34" s="265"/>
      <c r="N34" s="265"/>
      <c r="O34" s="266"/>
      <c r="P34" s="257"/>
      <c r="Q34" s="258"/>
      <c r="R34" s="258"/>
      <c r="S34" s="238"/>
      <c r="T34" s="259"/>
      <c r="U34" s="260"/>
      <c r="V34" s="261"/>
      <c r="W34" s="262"/>
      <c r="X34" s="263"/>
      <c r="Y34" s="281"/>
    </row>
    <row r="35" spans="1:25" ht="12.75">
      <c r="A35" s="337" t="s">
        <v>254</v>
      </c>
      <c r="B35" s="296"/>
      <c r="C35" s="297"/>
      <c r="D35" s="297">
        <v>18105635</v>
      </c>
      <c r="E35" s="298">
        <v>48043</v>
      </c>
      <c r="F35" s="299">
        <f>IF(E35=0,0,ROUND(D35/E35/12*1000,0))</f>
        <v>31405</v>
      </c>
      <c r="G35" s="296"/>
      <c r="H35" s="297"/>
      <c r="I35" s="297">
        <v>16897673</v>
      </c>
      <c r="J35" s="298">
        <v>44638</v>
      </c>
      <c r="K35" s="299">
        <f>IF(J35=0,0,ROUND(I35/J35/12*1000,0))</f>
        <v>31546</v>
      </c>
      <c r="L35" s="296"/>
      <c r="M35" s="300"/>
      <c r="N35" s="300">
        <v>16880584.74</v>
      </c>
      <c r="O35" s="301">
        <v>42669</v>
      </c>
      <c r="P35" s="299">
        <f>IF(O35=0,0,ROUND(N35/O35/12*1000,0))</f>
        <v>32968</v>
      </c>
      <c r="Q35" s="302"/>
      <c r="R35" s="302">
        <v>0</v>
      </c>
      <c r="S35" s="303"/>
      <c r="T35" s="338">
        <v>0</v>
      </c>
      <c r="U35" s="339"/>
      <c r="V35" s="340">
        <v>0</v>
      </c>
      <c r="W35" s="307"/>
      <c r="X35" s="263"/>
      <c r="Y35" s="281"/>
    </row>
    <row r="36" spans="1:25" ht="12.75">
      <c r="A36" s="333" t="s">
        <v>255</v>
      </c>
      <c r="B36" s="323">
        <f>C36+D36</f>
        <v>4033919</v>
      </c>
      <c r="C36" s="324">
        <v>115000</v>
      </c>
      <c r="D36" s="324">
        <v>3918919</v>
      </c>
      <c r="E36" s="325">
        <v>10039</v>
      </c>
      <c r="F36" s="326">
        <f>IF(E36=0,0,ROUND(D36/E36/12*1000,0))</f>
        <v>32531</v>
      </c>
      <c r="G36" s="323">
        <f>H36+I36</f>
        <v>4090007</v>
      </c>
      <c r="H36" s="324">
        <v>110006</v>
      </c>
      <c r="I36" s="324">
        <v>3980001</v>
      </c>
      <c r="J36" s="325">
        <v>10036</v>
      </c>
      <c r="K36" s="326">
        <f>IF(J36=0,0,ROUND(I36/J36/12*1000,0))</f>
        <v>33048</v>
      </c>
      <c r="L36" s="323">
        <f>M36+N36</f>
        <v>4104594.06</v>
      </c>
      <c r="M36" s="334">
        <v>110206.45</v>
      </c>
      <c r="N36" s="334">
        <v>3994387.61</v>
      </c>
      <c r="O36" s="335">
        <v>10030</v>
      </c>
      <c r="P36" s="326">
        <f>IF(O36=0,0,ROUND(N36/O36/12*1000,0))</f>
        <v>33187</v>
      </c>
      <c r="Q36" s="327">
        <v>0</v>
      </c>
      <c r="R36" s="327">
        <v>0</v>
      </c>
      <c r="S36" s="328"/>
      <c r="T36" s="341">
        <v>329.83</v>
      </c>
      <c r="U36" s="342">
        <v>0</v>
      </c>
      <c r="V36" s="343">
        <v>14281.32</v>
      </c>
      <c r="W36" s="332"/>
      <c r="X36" s="263"/>
      <c r="Y36" s="281"/>
    </row>
    <row r="37" spans="1:25" s="85" customFormat="1" ht="12.75">
      <c r="A37" s="336" t="s">
        <v>253</v>
      </c>
      <c r="B37" s="259"/>
      <c r="C37" s="258"/>
      <c r="D37" s="258"/>
      <c r="E37" s="344"/>
      <c r="F37" s="291"/>
      <c r="G37" s="259"/>
      <c r="H37" s="258"/>
      <c r="I37" s="258"/>
      <c r="J37" s="344"/>
      <c r="K37" s="291"/>
      <c r="L37" s="259"/>
      <c r="M37" s="265"/>
      <c r="N37" s="265"/>
      <c r="O37" s="266"/>
      <c r="P37" s="291"/>
      <c r="Q37" s="258"/>
      <c r="R37" s="258"/>
      <c r="S37" s="345"/>
      <c r="T37" s="259"/>
      <c r="U37" s="260"/>
      <c r="V37" s="346"/>
      <c r="W37" s="347"/>
      <c r="X37" s="1212"/>
      <c r="Y37" s="1213"/>
    </row>
    <row r="38" spans="1:25" ht="13.5" thickBot="1">
      <c r="A38" s="337" t="s">
        <v>254</v>
      </c>
      <c r="B38" s="296"/>
      <c r="C38" s="297"/>
      <c r="D38" s="297">
        <v>3740932</v>
      </c>
      <c r="E38" s="298">
        <v>9394</v>
      </c>
      <c r="F38" s="299">
        <f>IF(E38=0,0,ROUND(D38/E38/12*1000,0))</f>
        <v>33185</v>
      </c>
      <c r="G38" s="296"/>
      <c r="H38" s="297"/>
      <c r="I38" s="297">
        <v>3796367</v>
      </c>
      <c r="J38" s="298">
        <v>9394</v>
      </c>
      <c r="K38" s="299">
        <f>IF(J38=0,0,ROUND(I38/J38/12*1000,0))</f>
        <v>33677</v>
      </c>
      <c r="L38" s="296"/>
      <c r="M38" s="300"/>
      <c r="N38" s="300">
        <v>3810753.61</v>
      </c>
      <c r="O38" s="301">
        <v>9390</v>
      </c>
      <c r="P38" s="299">
        <f>IF(O38=0,0,ROUND(N38/O38/12*1000,0))</f>
        <v>33819</v>
      </c>
      <c r="Q38" s="302"/>
      <c r="R38" s="302">
        <v>0</v>
      </c>
      <c r="S38" s="303"/>
      <c r="T38" s="338">
        <v>267.28</v>
      </c>
      <c r="U38" s="339"/>
      <c r="V38" s="1214">
        <v>14124.03</v>
      </c>
      <c r="W38" s="307"/>
      <c r="X38" s="1212"/>
      <c r="Y38" s="1215"/>
    </row>
    <row r="39" spans="1:25" ht="12.75" hidden="1">
      <c r="A39" s="333" t="s">
        <v>256</v>
      </c>
      <c r="B39" s="323">
        <f>C39+D39</f>
        <v>0</v>
      </c>
      <c r="C39" s="324"/>
      <c r="D39" s="324"/>
      <c r="E39" s="325"/>
      <c r="F39" s="326">
        <f>IF(E39=0,0,ROUND(D39/E39/12*1000,0))</f>
        <v>0</v>
      </c>
      <c r="G39" s="323">
        <f>H39+I39</f>
        <v>0</v>
      </c>
      <c r="H39" s="324"/>
      <c r="I39" s="324"/>
      <c r="J39" s="325"/>
      <c r="K39" s="326">
        <f>IF(J39=0,0,ROUND(I39/J39/12*1000,0))</f>
        <v>0</v>
      </c>
      <c r="L39" s="323">
        <f>M39+N39</f>
        <v>0</v>
      </c>
      <c r="M39" s="334"/>
      <c r="N39" s="334"/>
      <c r="O39" s="335"/>
      <c r="P39" s="326">
        <f>IF(O39=0,0,ROUND(N39/O39/12*1000,0))</f>
        <v>0</v>
      </c>
      <c r="Q39" s="327"/>
      <c r="R39" s="327"/>
      <c r="S39" s="328"/>
      <c r="T39" s="341"/>
      <c r="U39" s="342"/>
      <c r="V39" s="343"/>
      <c r="W39" s="332"/>
      <c r="X39" s="263"/>
      <c r="Y39" s="281"/>
    </row>
    <row r="40" spans="1:25" s="85" customFormat="1" ht="12.75" hidden="1">
      <c r="A40" s="336" t="s">
        <v>253</v>
      </c>
      <c r="B40" s="259"/>
      <c r="C40" s="258"/>
      <c r="D40" s="258"/>
      <c r="E40" s="344"/>
      <c r="F40" s="291"/>
      <c r="G40" s="259"/>
      <c r="H40" s="258"/>
      <c r="I40" s="258"/>
      <c r="J40" s="344"/>
      <c r="K40" s="291"/>
      <c r="L40" s="259"/>
      <c r="M40" s="265"/>
      <c r="N40" s="265"/>
      <c r="O40" s="266"/>
      <c r="P40" s="291"/>
      <c r="Q40" s="258"/>
      <c r="R40" s="258"/>
      <c r="S40" s="345"/>
      <c r="T40" s="259"/>
      <c r="U40" s="260"/>
      <c r="V40" s="346"/>
      <c r="W40" s="347"/>
      <c r="X40" s="1212"/>
      <c r="Y40" s="1213"/>
    </row>
    <row r="41" spans="1:25" ht="13.5" hidden="1" thickBot="1">
      <c r="A41" s="267" t="s">
        <v>254</v>
      </c>
      <c r="B41" s="268">
        <f>C41+D41</f>
        <v>0</v>
      </c>
      <c r="C41" s="282"/>
      <c r="D41" s="282"/>
      <c r="E41" s="283"/>
      <c r="F41" s="272">
        <f>IF(E41=0,0,ROUND(D41/E41/12*1000,0))</f>
        <v>0</v>
      </c>
      <c r="G41" s="268">
        <f>H41+I41</f>
        <v>0</v>
      </c>
      <c r="H41" s="282"/>
      <c r="I41" s="282"/>
      <c r="J41" s="283"/>
      <c r="K41" s="272">
        <f>IF(J41=0,0,ROUND(I41/J41/12*1000,0))</f>
        <v>0</v>
      </c>
      <c r="L41" s="268">
        <f>M41+N41</f>
        <v>0</v>
      </c>
      <c r="M41" s="348"/>
      <c r="N41" s="348"/>
      <c r="O41" s="349"/>
      <c r="P41" s="272">
        <f>IF(O41=0,0,ROUND(N41/O41/12*1000,0))</f>
        <v>0</v>
      </c>
      <c r="Q41" s="273"/>
      <c r="R41" s="273"/>
      <c r="S41" s="274"/>
      <c r="T41" s="350"/>
      <c r="U41" s="351"/>
      <c r="V41" s="352"/>
      <c r="W41" s="278"/>
      <c r="X41" s="263"/>
      <c r="Y41" s="281"/>
    </row>
    <row r="42" spans="1:25" s="180" customFormat="1" ht="15.75" thickBot="1">
      <c r="A42" s="353" t="s">
        <v>257</v>
      </c>
      <c r="B42" s="354">
        <f>C42+D42</f>
        <v>463571</v>
      </c>
      <c r="C42" s="355">
        <v>12080</v>
      </c>
      <c r="D42" s="355">
        <v>451491</v>
      </c>
      <c r="E42" s="356">
        <v>1673</v>
      </c>
      <c r="F42" s="357">
        <f>IF(E42=0,0,ROUND(D42/E42/12*1000,0))</f>
        <v>22489</v>
      </c>
      <c r="G42" s="354">
        <f>H42+I42</f>
        <v>460499</v>
      </c>
      <c r="H42" s="355">
        <v>11269</v>
      </c>
      <c r="I42" s="355">
        <v>449230</v>
      </c>
      <c r="J42" s="356">
        <v>1668</v>
      </c>
      <c r="K42" s="357">
        <f>IF(J42=0,0,ROUND(I42/J42/12*1000,0))</f>
        <v>22444</v>
      </c>
      <c r="L42" s="354">
        <f>M42+N42</f>
        <v>460434.44</v>
      </c>
      <c r="M42" s="355">
        <v>11273.03</v>
      </c>
      <c r="N42" s="355">
        <v>449161.41</v>
      </c>
      <c r="O42" s="356">
        <v>1574</v>
      </c>
      <c r="P42" s="357">
        <f>IF(O42=0,0,ROUND(N42/O42/12*1000,0))</f>
        <v>23780</v>
      </c>
      <c r="Q42" s="358">
        <v>0</v>
      </c>
      <c r="R42" s="358">
        <v>0</v>
      </c>
      <c r="S42" s="359"/>
      <c r="T42" s="360">
        <v>758.5</v>
      </c>
      <c r="U42" s="361">
        <v>0</v>
      </c>
      <c r="V42" s="362">
        <v>0</v>
      </c>
      <c r="W42" s="363"/>
      <c r="X42" s="1216"/>
      <c r="Y42" s="364"/>
    </row>
    <row r="43" spans="1:25" ht="12.75">
      <c r="A43" s="365"/>
      <c r="B43" s="232"/>
      <c r="C43" s="233"/>
      <c r="D43" s="233"/>
      <c r="E43" s="234"/>
      <c r="F43" s="235"/>
      <c r="G43" s="232"/>
      <c r="H43" s="233"/>
      <c r="I43" s="233"/>
      <c r="J43" s="234"/>
      <c r="K43" s="235"/>
      <c r="L43" s="232"/>
      <c r="M43" s="233"/>
      <c r="N43" s="233"/>
      <c r="O43" s="234"/>
      <c r="P43" s="235"/>
      <c r="Q43" s="285"/>
      <c r="R43" s="285"/>
      <c r="S43" s="286"/>
      <c r="T43" s="287"/>
      <c r="U43" s="288"/>
      <c r="V43" s="289"/>
      <c r="W43" s="290"/>
      <c r="X43" s="263"/>
      <c r="Y43" s="281"/>
    </row>
    <row r="44" spans="1:24" s="281" customFormat="1" ht="15">
      <c r="A44" s="231" t="s">
        <v>258</v>
      </c>
      <c r="B44" s="366">
        <f>C44+D44</f>
        <v>284403</v>
      </c>
      <c r="C44" s="367">
        <v>9290</v>
      </c>
      <c r="D44" s="367">
        <v>275113</v>
      </c>
      <c r="E44" s="368">
        <v>1260</v>
      </c>
      <c r="F44" s="369">
        <f>IF(E44=0,0,ROUND(D44/E44/12*1000,0))</f>
        <v>18195</v>
      </c>
      <c r="G44" s="366">
        <f>H44+I44</f>
        <v>286862</v>
      </c>
      <c r="H44" s="367">
        <v>21999</v>
      </c>
      <c r="I44" s="367">
        <v>264863</v>
      </c>
      <c r="J44" s="368">
        <v>1211</v>
      </c>
      <c r="K44" s="369">
        <f>IF(J44=0,0,ROUND(I44/J44/12*1000,0))</f>
        <v>18226</v>
      </c>
      <c r="L44" s="366">
        <f>M44+N44</f>
        <v>284329.58999999997</v>
      </c>
      <c r="M44" s="370">
        <v>21708.03</v>
      </c>
      <c r="N44" s="370">
        <v>262621.56</v>
      </c>
      <c r="O44" s="371">
        <v>1210</v>
      </c>
      <c r="P44" s="369">
        <f>IF(O44=0,0,ROUND(N44/O44/12*1000,0))</f>
        <v>18087</v>
      </c>
      <c r="Q44" s="372">
        <v>0</v>
      </c>
      <c r="R44" s="372">
        <v>0</v>
      </c>
      <c r="S44" s="373">
        <f>S49</f>
        <v>0</v>
      </c>
      <c r="T44" s="374">
        <v>0</v>
      </c>
      <c r="U44" s="375">
        <v>2129</v>
      </c>
      <c r="V44" s="376">
        <v>0</v>
      </c>
      <c r="W44" s="377">
        <v>1284.88</v>
      </c>
      <c r="X44" s="263"/>
    </row>
    <row r="45" spans="1:24" s="281" customFormat="1" ht="15" hidden="1">
      <c r="A45" s="231"/>
      <c r="B45" s="378">
        <f>C45+D45</f>
        <v>0</v>
      </c>
      <c r="C45" s="367"/>
      <c r="D45" s="367"/>
      <c r="E45" s="368"/>
      <c r="F45" s="379">
        <f>IF(E45=0,0,ROUND(D45/E45/12*1000,0))</f>
        <v>0</v>
      </c>
      <c r="G45" s="378">
        <f>H45+I45</f>
        <v>0</v>
      </c>
      <c r="H45" s="367"/>
      <c r="I45" s="367"/>
      <c r="J45" s="368"/>
      <c r="K45" s="379">
        <f>IF(J45=0,0,ROUND(I45/J45/12*1000,0))</f>
        <v>0</v>
      </c>
      <c r="L45" s="378">
        <f>M45+N45</f>
        <v>0</v>
      </c>
      <c r="M45" s="370"/>
      <c r="N45" s="370"/>
      <c r="O45" s="371"/>
      <c r="P45" s="379">
        <f>IF(O45=0,0,ROUND(N45/O45/12*1000,0))</f>
        <v>0</v>
      </c>
      <c r="Q45" s="372"/>
      <c r="R45" s="372"/>
      <c r="S45" s="373"/>
      <c r="T45" s="374"/>
      <c r="U45" s="375"/>
      <c r="V45" s="376"/>
      <c r="W45" s="377"/>
      <c r="X45" s="263"/>
    </row>
    <row r="46" spans="1:24" s="281" customFormat="1" ht="15" hidden="1">
      <c r="A46" s="231"/>
      <c r="B46" s="378">
        <f>C46+D46</f>
        <v>0</v>
      </c>
      <c r="C46" s="367"/>
      <c r="D46" s="367"/>
      <c r="E46" s="368"/>
      <c r="F46" s="379">
        <f>IF(E46=0,0,ROUND(D46/E46/12*1000,0))</f>
        <v>0</v>
      </c>
      <c r="G46" s="378">
        <f>H46+I46</f>
        <v>0</v>
      </c>
      <c r="H46" s="367"/>
      <c r="I46" s="367"/>
      <c r="J46" s="368"/>
      <c r="K46" s="379">
        <f>IF(J46=0,0,ROUND(I46/J46/12*1000,0))</f>
        <v>0</v>
      </c>
      <c r="L46" s="378">
        <f>M46+N46</f>
        <v>0</v>
      </c>
      <c r="M46" s="370"/>
      <c r="N46" s="370"/>
      <c r="O46" s="371"/>
      <c r="P46" s="379">
        <f>IF(O46=0,0,ROUND(N46/O46/12*1000,0))</f>
        <v>0</v>
      </c>
      <c r="Q46" s="372"/>
      <c r="R46" s="372"/>
      <c r="S46" s="373"/>
      <c r="T46" s="374"/>
      <c r="U46" s="375"/>
      <c r="V46" s="376"/>
      <c r="W46" s="377"/>
      <c r="X46" s="263"/>
    </row>
    <row r="47" spans="1:24" s="281" customFormat="1" ht="15" hidden="1">
      <c r="A47" s="231"/>
      <c r="B47" s="378">
        <f>C47+D47</f>
        <v>0</v>
      </c>
      <c r="C47" s="367"/>
      <c r="D47" s="367"/>
      <c r="E47" s="368"/>
      <c r="F47" s="379">
        <f>IF(E47=0,0,ROUND(D47/E47/12*1000,0))</f>
        <v>0</v>
      </c>
      <c r="G47" s="378">
        <f>H47+I47</f>
        <v>0</v>
      </c>
      <c r="H47" s="367"/>
      <c r="I47" s="367"/>
      <c r="J47" s="368"/>
      <c r="K47" s="379">
        <f>IF(J47=0,0,ROUND(I47/J47/12*1000,0))</f>
        <v>0</v>
      </c>
      <c r="L47" s="378">
        <f>M47+N47</f>
        <v>0</v>
      </c>
      <c r="M47" s="370"/>
      <c r="N47" s="370"/>
      <c r="O47" s="371"/>
      <c r="P47" s="379">
        <f>IF(O47=0,0,ROUND(N47/O47/12*1000,0))</f>
        <v>0</v>
      </c>
      <c r="Q47" s="372"/>
      <c r="R47" s="372"/>
      <c r="S47" s="373"/>
      <c r="T47" s="374"/>
      <c r="U47" s="375"/>
      <c r="V47" s="376"/>
      <c r="W47" s="377"/>
      <c r="X47" s="263"/>
    </row>
    <row r="48" spans="1:25" ht="12.75">
      <c r="A48" s="380" t="s">
        <v>259</v>
      </c>
      <c r="B48" s="254"/>
      <c r="C48" s="255"/>
      <c r="D48" s="255"/>
      <c r="E48" s="256"/>
      <c r="F48" s="257"/>
      <c r="G48" s="254"/>
      <c r="H48" s="255"/>
      <c r="I48" s="255"/>
      <c r="J48" s="256"/>
      <c r="K48" s="257"/>
      <c r="L48" s="254"/>
      <c r="M48" s="255"/>
      <c r="N48" s="255"/>
      <c r="O48" s="256"/>
      <c r="P48" s="257"/>
      <c r="Q48" s="258"/>
      <c r="R48" s="258"/>
      <c r="S48" s="238"/>
      <c r="T48" s="259"/>
      <c r="U48" s="260"/>
      <c r="V48" s="261"/>
      <c r="W48" s="262"/>
      <c r="X48" s="263"/>
      <c r="Y48" s="281"/>
    </row>
    <row r="49" spans="1:23" ht="12.75">
      <c r="A49" s="263" t="s">
        <v>260</v>
      </c>
      <c r="B49" s="254">
        <f>C49+D49</f>
        <v>0</v>
      </c>
      <c r="C49" s="265"/>
      <c r="D49" s="265"/>
      <c r="E49" s="266"/>
      <c r="F49" s="257">
        <f>IF(E49=0,0,ROUND(D49/E49/12*1000,0))</f>
        <v>0</v>
      </c>
      <c r="G49" s="254">
        <f>H49+I49</f>
        <v>0</v>
      </c>
      <c r="H49" s="265"/>
      <c r="I49" s="265"/>
      <c r="J49" s="266"/>
      <c r="K49" s="257">
        <f>IF(J49=0,0,ROUND(I49/J49/12*1000,0))</f>
        <v>0</v>
      </c>
      <c r="L49" s="254">
        <f>M49+N49</f>
        <v>0</v>
      </c>
      <c r="M49" s="265"/>
      <c r="N49" s="265"/>
      <c r="O49" s="266"/>
      <c r="P49" s="257">
        <f>IF(O49=0,0,ROUND(N49/O49/12*1000,0))</f>
        <v>0</v>
      </c>
      <c r="Q49" s="258"/>
      <c r="R49" s="258"/>
      <c r="S49" s="238"/>
      <c r="T49" s="259"/>
      <c r="U49" s="260"/>
      <c r="V49" s="261"/>
      <c r="W49" s="262"/>
    </row>
    <row r="50" spans="1:23" ht="13.5" thickBot="1">
      <c r="A50" s="381"/>
      <c r="B50" s="268"/>
      <c r="C50" s="282"/>
      <c r="D50" s="282"/>
      <c r="E50" s="283"/>
      <c r="F50" s="272"/>
      <c r="G50" s="268"/>
      <c r="H50" s="282"/>
      <c r="I50" s="282"/>
      <c r="J50" s="283"/>
      <c r="K50" s="272"/>
      <c r="L50" s="268"/>
      <c r="M50" s="282"/>
      <c r="N50" s="282"/>
      <c r="O50" s="283"/>
      <c r="P50" s="272"/>
      <c r="Q50" s="273"/>
      <c r="R50" s="273"/>
      <c r="S50" s="238"/>
      <c r="T50" s="304"/>
      <c r="U50" s="305"/>
      <c r="V50" s="306"/>
      <c r="W50" s="278"/>
    </row>
    <row r="51" spans="1:23" ht="15.75" thickTop="1">
      <c r="A51" s="382" t="s">
        <v>261</v>
      </c>
      <c r="B51" s="383"/>
      <c r="C51" s="383"/>
      <c r="D51" s="383"/>
      <c r="E51" s="384"/>
      <c r="F51" s="385"/>
      <c r="G51" s="383"/>
      <c r="H51" s="383"/>
      <c r="I51" s="383"/>
      <c r="J51" s="384"/>
      <c r="K51" s="385"/>
      <c r="L51" s="383"/>
      <c r="M51" s="383"/>
      <c r="N51" s="383"/>
      <c r="O51" s="384"/>
      <c r="P51" s="385"/>
      <c r="Q51" s="386"/>
      <c r="R51" s="386"/>
      <c r="S51" s="387"/>
      <c r="T51" s="388"/>
      <c r="U51" s="389"/>
      <c r="V51" s="390"/>
      <c r="W51" s="391"/>
    </row>
    <row r="52" spans="1:24" s="180" customFormat="1" ht="15">
      <c r="A52" s="392" t="s">
        <v>262</v>
      </c>
      <c r="B52" s="367">
        <f>IF(B14+B44=C52+D52,B14+B44,"chyba")</f>
        <v>27105596</v>
      </c>
      <c r="C52" s="367">
        <f>C14+C44</f>
        <v>600509</v>
      </c>
      <c r="D52" s="367">
        <f>D14+D44</f>
        <v>26505087</v>
      </c>
      <c r="E52" s="368">
        <f>E14+E44</f>
        <v>75820</v>
      </c>
      <c r="F52" s="369">
        <f>IF(E52=0,0,ROUND(D52/E52/12*1000,0))</f>
        <v>29132</v>
      </c>
      <c r="G52" s="367">
        <f>IF(G14+G44=H52+I52,G14+G44,"chyba")</f>
        <v>26097253</v>
      </c>
      <c r="H52" s="367">
        <f>H14+H44</f>
        <v>623413</v>
      </c>
      <c r="I52" s="367">
        <f>I14+I44</f>
        <v>25473840</v>
      </c>
      <c r="J52" s="368">
        <f>J14+J44</f>
        <v>72574</v>
      </c>
      <c r="K52" s="369">
        <f>IF(J52=0,0,ROUND(I52/J52/12*1000,0))</f>
        <v>29250</v>
      </c>
      <c r="L52" s="367">
        <f>IF(L14+L44=M52+N52,L14+L44,"chyba")</f>
        <v>26059162.93</v>
      </c>
      <c r="M52" s="367">
        <f>M14+M44</f>
        <v>607367.28</v>
      </c>
      <c r="N52" s="367">
        <f>N14+N44</f>
        <v>25451795.65</v>
      </c>
      <c r="O52" s="368">
        <f>O14+O44</f>
        <v>69908</v>
      </c>
      <c r="P52" s="369">
        <f>IF(O52=0,0,ROUND(N52/O52/12*1000,0))</f>
        <v>30340</v>
      </c>
      <c r="Q52" s="372">
        <f>Q14+Q44</f>
        <v>0</v>
      </c>
      <c r="R52" s="372">
        <f>R14+R44</f>
        <v>0</v>
      </c>
      <c r="S52" s="373">
        <f>S44</f>
        <v>0</v>
      </c>
      <c r="T52" s="374">
        <f>T14+T44</f>
        <v>2173.29</v>
      </c>
      <c r="U52" s="375">
        <f>U14+U44</f>
        <v>2129</v>
      </c>
      <c r="V52" s="376">
        <f>V14+V44</f>
        <v>14281.32</v>
      </c>
      <c r="W52" s="377">
        <f>W14+W44</f>
        <v>1284.88</v>
      </c>
      <c r="X52" s="1217"/>
    </row>
    <row r="53" spans="1:24" ht="13.5" thickBot="1">
      <c r="A53" s="393"/>
      <c r="B53" s="394"/>
      <c r="C53" s="394"/>
      <c r="D53" s="394"/>
      <c r="E53" s="395"/>
      <c r="F53" s="396"/>
      <c r="G53" s="394"/>
      <c r="H53" s="394"/>
      <c r="I53" s="394"/>
      <c r="J53" s="395"/>
      <c r="K53" s="396"/>
      <c r="L53" s="394"/>
      <c r="M53" s="394"/>
      <c r="N53" s="394"/>
      <c r="O53" s="395"/>
      <c r="P53" s="396"/>
      <c r="Q53" s="397"/>
      <c r="R53" s="397"/>
      <c r="S53" s="398"/>
      <c r="T53" s="399"/>
      <c r="U53" s="400"/>
      <c r="V53" s="401"/>
      <c r="W53" s="402"/>
      <c r="X53" s="1208"/>
    </row>
    <row r="54" spans="1:23" s="85" customFormat="1" ht="16.5" thickBot="1" thickTop="1">
      <c r="A54" s="403" t="s">
        <v>263</v>
      </c>
      <c r="B54" s="404"/>
      <c r="C54" s="404"/>
      <c r="D54" s="404"/>
      <c r="E54" s="405"/>
      <c r="F54" s="405"/>
      <c r="G54" s="404"/>
      <c r="H54" s="404"/>
      <c r="I54" s="404"/>
      <c r="J54" s="405"/>
      <c r="K54" s="405"/>
      <c r="L54" s="404"/>
      <c r="M54" s="404"/>
      <c r="N54" s="404"/>
      <c r="O54" s="405"/>
      <c r="P54" s="405"/>
      <c r="Q54" s="404"/>
      <c r="R54" s="404"/>
      <c r="S54" s="404"/>
      <c r="T54" s="404"/>
      <c r="U54" s="404"/>
      <c r="V54" s="404"/>
      <c r="W54" s="404"/>
    </row>
    <row r="55" spans="1:23" ht="13.5" thickTop="1">
      <c r="A55" s="406" t="s">
        <v>264</v>
      </c>
      <c r="B55" s="383"/>
      <c r="C55" s="383"/>
      <c r="D55" s="383"/>
      <c r="E55" s="384"/>
      <c r="F55" s="385"/>
      <c r="G55" s="383"/>
      <c r="H55" s="383"/>
      <c r="I55" s="383"/>
      <c r="J55" s="384"/>
      <c r="K55" s="385"/>
      <c r="L55" s="383"/>
      <c r="M55" s="383"/>
      <c r="N55" s="383"/>
      <c r="O55" s="384"/>
      <c r="P55" s="385"/>
      <c r="Q55" s="388"/>
      <c r="R55" s="407"/>
      <c r="S55" s="408"/>
      <c r="T55" s="386"/>
      <c r="U55" s="409"/>
      <c r="V55" s="410"/>
      <c r="W55" s="391"/>
    </row>
    <row r="56" spans="1:23" ht="12.75">
      <c r="A56" s="411" t="s">
        <v>265</v>
      </c>
      <c r="B56" s="255">
        <f>C56+D56</f>
        <v>0</v>
      </c>
      <c r="C56" s="265"/>
      <c r="D56" s="265"/>
      <c r="E56" s="266"/>
      <c r="F56" s="257">
        <f>IF(E56=0,0,ROUND(D56/E56/12*1000,0))</f>
        <v>0</v>
      </c>
      <c r="G56" s="255">
        <f>H56+I56</f>
        <v>0</v>
      </c>
      <c r="H56" s="265"/>
      <c r="I56" s="265"/>
      <c r="J56" s="266"/>
      <c r="K56" s="257">
        <f>IF(J56=0,0,ROUND(I56/J56/12*1000,0))</f>
        <v>0</v>
      </c>
      <c r="L56" s="255">
        <f>M56+N56</f>
        <v>0</v>
      </c>
      <c r="M56" s="265"/>
      <c r="N56" s="265"/>
      <c r="O56" s="266"/>
      <c r="P56" s="257">
        <f>IF(O56=0,0,ROUND(N56/O56/12*1000,0))</f>
        <v>0</v>
      </c>
      <c r="Q56" s="259"/>
      <c r="R56" s="346"/>
      <c r="S56" s="412"/>
      <c r="T56" s="413"/>
      <c r="U56" s="414"/>
      <c r="V56" s="415"/>
      <c r="W56" s="262"/>
    </row>
    <row r="57" spans="1:23" ht="13.5" thickBot="1">
      <c r="A57" s="416" t="s">
        <v>266</v>
      </c>
      <c r="B57" s="394"/>
      <c r="C57" s="394"/>
      <c r="D57" s="394"/>
      <c r="E57" s="395"/>
      <c r="F57" s="396"/>
      <c r="G57" s="394"/>
      <c r="H57" s="394"/>
      <c r="I57" s="394"/>
      <c r="J57" s="395"/>
      <c r="K57" s="396"/>
      <c r="L57" s="394"/>
      <c r="M57" s="394"/>
      <c r="N57" s="394"/>
      <c r="O57" s="395"/>
      <c r="P57" s="396"/>
      <c r="Q57" s="399"/>
      <c r="R57" s="417"/>
      <c r="S57" s="418"/>
      <c r="T57" s="397"/>
      <c r="U57" s="419"/>
      <c r="V57" s="420"/>
      <c r="W57" s="402"/>
    </row>
    <row r="58" spans="1:23" s="85" customFormat="1" ht="14.25" thickBot="1" thickTop="1">
      <c r="A58" s="421"/>
      <c r="B58" s="404"/>
      <c r="C58" s="404"/>
      <c r="D58" s="404"/>
      <c r="E58" s="405"/>
      <c r="F58" s="405"/>
      <c r="G58" s="404"/>
      <c r="H58" s="404"/>
      <c r="I58" s="404"/>
      <c r="J58" s="405"/>
      <c r="K58" s="405"/>
      <c r="L58" s="404"/>
      <c r="M58" s="404"/>
      <c r="N58" s="404"/>
      <c r="O58" s="405"/>
      <c r="P58" s="405"/>
      <c r="Q58" s="404"/>
      <c r="R58" s="404"/>
      <c r="S58" s="404"/>
      <c r="T58" s="404"/>
      <c r="U58" s="404"/>
      <c r="V58" s="404"/>
      <c r="W58" s="404"/>
    </row>
    <row r="59" spans="1:23" ht="13.5" thickTop="1">
      <c r="A59" s="189"/>
      <c r="B59" s="383"/>
      <c r="C59" s="383"/>
      <c r="D59" s="383"/>
      <c r="E59" s="384"/>
      <c r="F59" s="385"/>
      <c r="G59" s="383"/>
      <c r="H59" s="383"/>
      <c r="I59" s="383"/>
      <c r="J59" s="384"/>
      <c r="K59" s="385"/>
      <c r="L59" s="383"/>
      <c r="M59" s="383"/>
      <c r="N59" s="383"/>
      <c r="O59" s="384"/>
      <c r="P59" s="385"/>
      <c r="Q59" s="388"/>
      <c r="R59" s="407"/>
      <c r="S59" s="408"/>
      <c r="T59" s="386"/>
      <c r="U59" s="409"/>
      <c r="V59" s="410"/>
      <c r="W59" s="391"/>
    </row>
    <row r="60" spans="1:23" ht="12.75">
      <c r="A60" s="422" t="s">
        <v>267</v>
      </c>
      <c r="B60" s="255">
        <f>C60+D60</f>
        <v>59218</v>
      </c>
      <c r="C60" s="265">
        <v>308</v>
      </c>
      <c r="D60" s="265">
        <v>58910</v>
      </c>
      <c r="E60" s="266">
        <v>233</v>
      </c>
      <c r="F60" s="257">
        <f>IF(E60=0,0,ROUND(D60/E60/12*1000,0))</f>
        <v>21069</v>
      </c>
      <c r="G60" s="255">
        <f>H60+I60</f>
        <v>59218</v>
      </c>
      <c r="H60" s="265">
        <v>308</v>
      </c>
      <c r="I60" s="265">
        <v>58910</v>
      </c>
      <c r="J60" s="266">
        <v>233</v>
      </c>
      <c r="K60" s="257">
        <f>IF(J60=0,0,ROUND(I60/J60/12*1000,0))</f>
        <v>21069</v>
      </c>
      <c r="L60" s="255">
        <f>M60+N60</f>
        <v>64831.71</v>
      </c>
      <c r="M60" s="265">
        <v>2427.12</v>
      </c>
      <c r="N60" s="265">
        <v>62404.59</v>
      </c>
      <c r="O60" s="266">
        <v>218</v>
      </c>
      <c r="P60" s="257">
        <f>IF(O60=0,0,ROUND(N60/O60/12*1000,0))</f>
        <v>23855</v>
      </c>
      <c r="Q60" s="259">
        <v>0</v>
      </c>
      <c r="R60" s="346">
        <v>0</v>
      </c>
      <c r="S60" s="412">
        <v>0</v>
      </c>
      <c r="T60" s="413">
        <v>0</v>
      </c>
      <c r="U60" s="414">
        <v>2804.75</v>
      </c>
      <c r="V60" s="415">
        <v>78.62</v>
      </c>
      <c r="W60" s="262">
        <v>10587.97</v>
      </c>
    </row>
    <row r="61" spans="1:23" ht="24.75" thickBot="1">
      <c r="A61" s="423" t="s">
        <v>268</v>
      </c>
      <c r="B61" s="394"/>
      <c r="C61" s="394"/>
      <c r="D61" s="394"/>
      <c r="E61" s="395"/>
      <c r="F61" s="396"/>
      <c r="G61" s="394"/>
      <c r="H61" s="394"/>
      <c r="I61" s="394"/>
      <c r="J61" s="395"/>
      <c r="K61" s="396"/>
      <c r="L61" s="394"/>
      <c r="M61" s="394"/>
      <c r="N61" s="394"/>
      <c r="O61" s="395"/>
      <c r="P61" s="396"/>
      <c r="Q61" s="399"/>
      <c r="R61" s="417"/>
      <c r="S61" s="418"/>
      <c r="T61" s="397"/>
      <c r="U61" s="419"/>
      <c r="V61" s="420"/>
      <c r="W61" s="402"/>
    </row>
    <row r="62" spans="1:23" ht="13.5" thickTop="1">
      <c r="A62" s="281"/>
      <c r="B62" s="281"/>
      <c r="C62" s="281"/>
      <c r="D62" s="281"/>
      <c r="E62" s="281"/>
      <c r="F62" s="281"/>
      <c r="G62" s="281"/>
      <c r="H62" s="281"/>
      <c r="I62" s="281"/>
      <c r="J62" s="281"/>
      <c r="K62" s="281"/>
      <c r="L62" s="281"/>
      <c r="M62" s="281"/>
      <c r="N62" s="281"/>
      <c r="O62" s="281"/>
      <c r="P62" s="281"/>
      <c r="Q62" s="281"/>
      <c r="R62" s="281"/>
      <c r="S62" s="281"/>
      <c r="T62" s="281"/>
      <c r="U62" s="281"/>
      <c r="V62" s="281"/>
      <c r="W62" s="281"/>
    </row>
    <row r="63" spans="1:25" ht="15" customHeight="1">
      <c r="A63" s="424"/>
      <c r="B63" s="425" t="s">
        <v>269</v>
      </c>
      <c r="C63" s="426"/>
      <c r="D63" s="426"/>
      <c r="E63" s="426"/>
      <c r="F63" s="426"/>
      <c r="G63" s="426"/>
      <c r="H63" s="426"/>
      <c r="I63" s="426"/>
      <c r="J63" s="426"/>
      <c r="K63" s="426"/>
      <c r="L63" s="426"/>
      <c r="M63" s="426"/>
      <c r="N63" s="426"/>
      <c r="O63" s="426"/>
      <c r="P63" s="426"/>
      <c r="Q63" s="426"/>
      <c r="R63" s="426"/>
      <c r="S63" s="426"/>
      <c r="T63" s="426"/>
      <c r="U63" s="426"/>
      <c r="V63" s="426"/>
      <c r="W63" s="426"/>
      <c r="X63" s="1140"/>
      <c r="Y63" s="1140"/>
    </row>
    <row r="64" spans="1:25" ht="15" customHeight="1">
      <c r="A64" s="424"/>
      <c r="B64" s="425" t="s">
        <v>270</v>
      </c>
      <c r="C64" s="426"/>
      <c r="D64" s="426"/>
      <c r="E64" s="426"/>
      <c r="F64" s="426"/>
      <c r="G64" s="426"/>
      <c r="H64" s="426"/>
      <c r="I64" s="427"/>
      <c r="J64" s="426"/>
      <c r="K64" s="426"/>
      <c r="L64" s="426"/>
      <c r="M64" s="426"/>
      <c r="N64" s="426"/>
      <c r="O64" s="426"/>
      <c r="P64" s="426"/>
      <c r="Q64" s="426"/>
      <c r="R64" s="426"/>
      <c r="S64" s="426"/>
      <c r="T64" s="426"/>
      <c r="U64" s="426"/>
      <c r="V64" s="426"/>
      <c r="W64" s="426"/>
      <c r="X64" s="1140"/>
      <c r="Y64" s="1140"/>
    </row>
    <row r="65" spans="1:25" ht="15" customHeight="1">
      <c r="A65" s="424"/>
      <c r="B65" s="428" t="s">
        <v>271</v>
      </c>
      <c r="C65" s="429"/>
      <c r="D65" s="429"/>
      <c r="E65" s="429"/>
      <c r="F65" s="429"/>
      <c r="G65" s="426"/>
      <c r="H65" s="426"/>
      <c r="I65" s="426"/>
      <c r="J65" s="426"/>
      <c r="K65" s="426"/>
      <c r="L65" s="426"/>
      <c r="M65" s="426"/>
      <c r="N65" s="426"/>
      <c r="O65" s="426"/>
      <c r="P65" s="426"/>
      <c r="Q65" s="426"/>
      <c r="R65" s="426"/>
      <c r="S65" s="426"/>
      <c r="T65" s="426"/>
      <c r="U65" s="426"/>
      <c r="V65" s="426"/>
      <c r="W65" s="426"/>
      <c r="X65" s="1140"/>
      <c r="Y65" s="1140"/>
    </row>
    <row r="66" spans="1:25" ht="15" customHeight="1">
      <c r="A66" s="430"/>
      <c r="B66" s="425" t="s">
        <v>272</v>
      </c>
      <c r="C66" s="425"/>
      <c r="D66" s="425"/>
      <c r="E66" s="425"/>
      <c r="F66" s="425"/>
      <c r="G66" s="425"/>
      <c r="H66" s="425"/>
      <c r="I66" s="425"/>
      <c r="J66" s="425"/>
      <c r="K66" s="425"/>
      <c r="L66" s="425"/>
      <c r="M66" s="425"/>
      <c r="N66" s="425"/>
      <c r="O66" s="425"/>
      <c r="P66" s="425"/>
      <c r="Q66" s="425"/>
      <c r="R66" s="425"/>
      <c r="S66" s="425"/>
      <c r="T66" s="425"/>
      <c r="U66" s="430"/>
      <c r="V66" s="425"/>
      <c r="W66" s="425"/>
      <c r="X66" s="1140"/>
      <c r="Y66" s="1140"/>
    </row>
    <row r="67" spans="1:25" ht="15" customHeight="1">
      <c r="A67" s="430"/>
      <c r="B67" s="430" t="s">
        <v>273</v>
      </c>
      <c r="C67" s="430"/>
      <c r="D67" s="430"/>
      <c r="E67" s="430"/>
      <c r="F67" s="430"/>
      <c r="G67" s="430"/>
      <c r="H67" s="430"/>
      <c r="I67" s="430"/>
      <c r="J67" s="430"/>
      <c r="K67" s="430"/>
      <c r="L67" s="430"/>
      <c r="M67" s="430"/>
      <c r="N67" s="430"/>
      <c r="O67" s="430"/>
      <c r="P67" s="430"/>
      <c r="Q67" s="430"/>
      <c r="R67" s="430"/>
      <c r="S67" s="430"/>
      <c r="T67" s="430"/>
      <c r="U67" s="430"/>
      <c r="V67" s="430"/>
      <c r="W67" s="430"/>
      <c r="X67" s="1140"/>
      <c r="Y67" s="1140"/>
    </row>
    <row r="68" spans="1:25" ht="15" customHeight="1">
      <c r="A68" s="430"/>
      <c r="B68" s="425" t="s">
        <v>274</v>
      </c>
      <c r="C68" s="430"/>
      <c r="D68" s="430"/>
      <c r="E68" s="430"/>
      <c r="F68" s="430"/>
      <c r="G68" s="430"/>
      <c r="H68" s="430"/>
      <c r="I68" s="430"/>
      <c r="J68" s="430"/>
      <c r="K68" s="430"/>
      <c r="L68" s="430"/>
      <c r="M68" s="430"/>
      <c r="N68" s="430"/>
      <c r="O68" s="430"/>
      <c r="P68" s="430"/>
      <c r="Q68" s="430"/>
      <c r="R68" s="430"/>
      <c r="S68" s="430"/>
      <c r="T68" s="430"/>
      <c r="U68" s="430"/>
      <c r="V68" s="430"/>
      <c r="W68" s="430"/>
      <c r="X68" s="1140"/>
      <c r="Y68" s="1140"/>
    </row>
    <row r="69" spans="1:25" ht="15" customHeight="1">
      <c r="A69" s="425"/>
      <c r="B69" s="425" t="s">
        <v>275</v>
      </c>
      <c r="C69" s="425"/>
      <c r="D69" s="425"/>
      <c r="E69" s="425"/>
      <c r="F69" s="425"/>
      <c r="G69" s="425"/>
      <c r="H69" s="425"/>
      <c r="I69" s="425"/>
      <c r="J69" s="425"/>
      <c r="K69" s="425"/>
      <c r="L69" s="425"/>
      <c r="M69" s="425"/>
      <c r="N69" s="425"/>
      <c r="O69" s="425"/>
      <c r="P69" s="425"/>
      <c r="Q69" s="425"/>
      <c r="R69" s="425"/>
      <c r="S69" s="425"/>
      <c r="T69" s="425"/>
      <c r="U69" s="425"/>
      <c r="V69" s="425"/>
      <c r="W69" s="425"/>
      <c r="X69" s="1140"/>
      <c r="Y69" s="1140"/>
    </row>
    <row r="70" spans="1:25" ht="15" customHeight="1">
      <c r="A70" s="430"/>
      <c r="B70" s="430" t="s">
        <v>276</v>
      </c>
      <c r="C70" s="430"/>
      <c r="D70" s="430"/>
      <c r="E70" s="430"/>
      <c r="F70" s="430"/>
      <c r="G70" s="430"/>
      <c r="H70" s="430"/>
      <c r="I70" s="430"/>
      <c r="J70" s="430"/>
      <c r="K70" s="430"/>
      <c r="L70" s="430"/>
      <c r="M70" s="430"/>
      <c r="N70" s="430"/>
      <c r="O70" s="430"/>
      <c r="P70" s="430"/>
      <c r="Q70" s="430"/>
      <c r="R70" s="430"/>
      <c r="S70" s="430"/>
      <c r="T70" s="430"/>
      <c r="U70" s="430"/>
      <c r="V70" s="430"/>
      <c r="W70" s="430"/>
      <c r="X70" s="1140"/>
      <c r="Y70" s="1140"/>
    </row>
    <row r="71" spans="1:25" s="185" customFormat="1" ht="15" customHeight="1">
      <c r="A71" s="430"/>
      <c r="B71" s="430" t="s">
        <v>277</v>
      </c>
      <c r="C71" s="430"/>
      <c r="D71" s="430"/>
      <c r="E71" s="430"/>
      <c r="F71" s="430"/>
      <c r="G71" s="430"/>
      <c r="H71" s="430"/>
      <c r="I71" s="430"/>
      <c r="J71" s="430"/>
      <c r="K71" s="430"/>
      <c r="L71" s="430"/>
      <c r="M71" s="430"/>
      <c r="N71" s="430"/>
      <c r="O71" s="430"/>
      <c r="P71" s="430"/>
      <c r="Q71" s="430"/>
      <c r="R71" s="430"/>
      <c r="S71" s="430"/>
      <c r="T71" s="430"/>
      <c r="U71" s="430"/>
      <c r="V71" s="430"/>
      <c r="W71" s="430"/>
      <c r="X71" s="1140"/>
      <c r="Y71" s="1140"/>
    </row>
    <row r="72" spans="1:25" s="185" customFormat="1" ht="15" customHeight="1">
      <c r="A72" s="430"/>
      <c r="B72" s="430" t="s">
        <v>278</v>
      </c>
      <c r="C72" s="430"/>
      <c r="D72" s="430"/>
      <c r="E72" s="430"/>
      <c r="F72" s="430"/>
      <c r="G72" s="430"/>
      <c r="H72" s="430"/>
      <c r="I72" s="430"/>
      <c r="J72" s="430"/>
      <c r="K72" s="430"/>
      <c r="L72" s="430"/>
      <c r="M72" s="430"/>
      <c r="N72" s="430"/>
      <c r="O72" s="430"/>
      <c r="P72" s="430"/>
      <c r="Q72" s="430"/>
      <c r="R72" s="430"/>
      <c r="S72" s="430"/>
      <c r="T72" s="430"/>
      <c r="U72" s="430"/>
      <c r="V72" s="430"/>
      <c r="W72" s="430"/>
      <c r="X72" s="1140"/>
      <c r="Y72" s="1140"/>
    </row>
    <row r="73" spans="1:25" s="185" customFormat="1" ht="15" customHeight="1">
      <c r="A73" s="430"/>
      <c r="B73" s="425" t="s">
        <v>279</v>
      </c>
      <c r="C73" s="430"/>
      <c r="D73" s="430"/>
      <c r="E73" s="430"/>
      <c r="F73" s="430"/>
      <c r="G73" s="430"/>
      <c r="H73" s="430"/>
      <c r="I73" s="430"/>
      <c r="J73" s="430"/>
      <c r="K73" s="430"/>
      <c r="L73" s="430"/>
      <c r="M73" s="430"/>
      <c r="N73" s="430"/>
      <c r="O73" s="430"/>
      <c r="P73" s="430"/>
      <c r="Q73" s="430"/>
      <c r="R73" s="430"/>
      <c r="S73" s="430"/>
      <c r="T73" s="430"/>
      <c r="U73" s="430"/>
      <c r="V73" s="430"/>
      <c r="W73" s="430"/>
      <c r="X73" s="1218"/>
      <c r="Y73" s="1218"/>
    </row>
    <row r="74" spans="1:25" s="185" customFormat="1" ht="15" customHeight="1">
      <c r="A74" s="430"/>
      <c r="B74" s="425" t="s">
        <v>280</v>
      </c>
      <c r="C74" s="430"/>
      <c r="D74" s="430"/>
      <c r="E74" s="430"/>
      <c r="F74" s="430"/>
      <c r="G74" s="430"/>
      <c r="H74" s="430"/>
      <c r="I74" s="430"/>
      <c r="J74" s="430"/>
      <c r="K74" s="430"/>
      <c r="L74" s="430"/>
      <c r="M74" s="430"/>
      <c r="N74" s="430"/>
      <c r="O74" s="430"/>
      <c r="P74" s="430"/>
      <c r="Q74" s="430"/>
      <c r="R74" s="430"/>
      <c r="S74" s="430"/>
      <c r="T74" s="430"/>
      <c r="U74" s="430"/>
      <c r="V74" s="430"/>
      <c r="W74" s="430"/>
      <c r="X74" s="1218"/>
      <c r="Y74" s="1218"/>
    </row>
    <row r="75" spans="1:25" s="185" customFormat="1" ht="15" customHeight="1">
      <c r="A75" s="430"/>
      <c r="B75" s="425"/>
      <c r="C75" s="430"/>
      <c r="D75" s="430"/>
      <c r="E75" s="430"/>
      <c r="F75" s="430"/>
      <c r="G75" s="430"/>
      <c r="H75" s="430"/>
      <c r="I75" s="430"/>
      <c r="J75" s="430"/>
      <c r="K75" s="430"/>
      <c r="L75" s="430"/>
      <c r="M75" s="430"/>
      <c r="N75" s="430"/>
      <c r="O75" s="430"/>
      <c r="P75" s="430"/>
      <c r="Q75" s="430"/>
      <c r="R75" s="430"/>
      <c r="S75" s="430"/>
      <c r="T75" s="430"/>
      <c r="U75" s="430"/>
      <c r="V75" s="430"/>
      <c r="W75" s="430"/>
      <c r="X75" s="1218"/>
      <c r="Y75" s="1218"/>
    </row>
    <row r="76" spans="1:25" ht="15" customHeight="1">
      <c r="A76" s="430"/>
      <c r="B76" s="430"/>
      <c r="C76" s="430"/>
      <c r="D76" s="430"/>
      <c r="E76" s="430"/>
      <c r="F76" s="430"/>
      <c r="G76" s="430"/>
      <c r="H76" s="430"/>
      <c r="I76" s="430"/>
      <c r="J76" s="430"/>
      <c r="K76" s="430"/>
      <c r="L76" s="430"/>
      <c r="M76" s="430"/>
      <c r="N76" s="430"/>
      <c r="O76" s="430"/>
      <c r="P76" s="430"/>
      <c r="Q76" s="430"/>
      <c r="R76" s="430"/>
      <c r="S76" s="430"/>
      <c r="T76" s="430"/>
      <c r="U76" s="430"/>
      <c r="V76" s="430"/>
      <c r="W76" s="430"/>
      <c r="X76" s="1218"/>
      <c r="Y76" s="1218"/>
    </row>
    <row r="77" spans="1:23" s="1234" customFormat="1" ht="18.75" customHeight="1">
      <c r="A77" s="1233" t="s">
        <v>281</v>
      </c>
      <c r="B77" s="1233"/>
      <c r="C77" s="1233"/>
      <c r="D77" s="1233"/>
      <c r="E77" s="1233"/>
      <c r="F77" s="1233"/>
      <c r="G77" s="1233"/>
      <c r="H77" s="1233" t="s">
        <v>1600</v>
      </c>
      <c r="I77" s="1233"/>
      <c r="J77" s="1233"/>
      <c r="K77" s="1233"/>
      <c r="L77" s="1233"/>
      <c r="M77" s="1233"/>
      <c r="N77" s="1233"/>
      <c r="Q77" s="1233"/>
      <c r="R77" s="1233"/>
      <c r="S77" s="1233"/>
      <c r="T77" s="1233"/>
      <c r="U77" s="1233" t="s">
        <v>27</v>
      </c>
      <c r="V77" s="1233" t="s">
        <v>1694</v>
      </c>
      <c r="W77" s="1233"/>
    </row>
    <row r="78" spans="1:23" s="1234" customFormat="1" ht="18.75" customHeight="1">
      <c r="A78" s="1233" t="s">
        <v>282</v>
      </c>
      <c r="B78" s="1235"/>
      <c r="C78" s="1235"/>
      <c r="D78" s="1235"/>
      <c r="E78" s="1235"/>
      <c r="F78" s="1235"/>
      <c r="G78" s="1236"/>
      <c r="H78" s="1233"/>
      <c r="I78" s="1233"/>
      <c r="J78" s="1235"/>
      <c r="K78" s="1235"/>
      <c r="L78" s="1235"/>
      <c r="M78" s="1235"/>
      <c r="N78" s="1235"/>
      <c r="O78" s="1235"/>
      <c r="P78" s="1235"/>
      <c r="Q78" s="1235"/>
      <c r="R78" s="1235"/>
      <c r="S78" s="1235"/>
      <c r="T78" s="1235"/>
      <c r="U78" s="1235"/>
      <c r="V78" s="1235"/>
      <c r="W78" s="1235"/>
    </row>
    <row r="79" spans="1:23" s="1234" customFormat="1" ht="18.75" customHeight="1">
      <c r="A79" s="1237" t="s">
        <v>283</v>
      </c>
      <c r="B79" s="1237"/>
      <c r="C79" s="1237"/>
      <c r="D79" s="1237"/>
      <c r="E79" s="1237"/>
      <c r="F79" s="1237"/>
      <c r="G79" s="1237"/>
      <c r="H79" s="1237"/>
      <c r="I79" s="1237"/>
      <c r="J79" s="1237"/>
      <c r="K79" s="1237"/>
      <c r="L79" s="1237"/>
      <c r="M79" s="1237"/>
      <c r="N79" s="1237"/>
      <c r="O79" s="1237"/>
      <c r="P79" s="1237"/>
      <c r="Q79" s="1237"/>
      <c r="R79" s="1237"/>
      <c r="S79" s="1237"/>
      <c r="T79" s="1237"/>
      <c r="U79" s="1237"/>
      <c r="V79" s="1237"/>
      <c r="W79" s="1237"/>
    </row>
    <row r="80" spans="1:25" s="184" customFormat="1" ht="15">
      <c r="A80" s="180"/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219"/>
      <c r="Y80" s="1219"/>
    </row>
    <row r="81" spans="1:23" ht="14.25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</row>
    <row r="82" spans="1:23" ht="15">
      <c r="A82" s="73"/>
      <c r="B82" s="431"/>
      <c r="C82" s="364"/>
      <c r="D82" s="432"/>
      <c r="E82" s="432"/>
      <c r="F82" s="364"/>
      <c r="G82" s="432"/>
      <c r="H82" s="432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</row>
    <row r="83" spans="1:23" ht="17.25">
      <c r="A83" s="73"/>
      <c r="B83" s="433"/>
      <c r="C83" s="364"/>
      <c r="D83" s="432"/>
      <c r="E83" s="432"/>
      <c r="F83" s="364"/>
      <c r="G83" s="432"/>
      <c r="H83" s="432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</row>
    <row r="84" spans="1:23" ht="17.25">
      <c r="A84" s="73"/>
      <c r="B84" s="1220"/>
      <c r="C84" s="364"/>
      <c r="D84" s="432"/>
      <c r="E84" s="432"/>
      <c r="F84" s="364"/>
      <c r="G84" s="432"/>
      <c r="H84" s="432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</row>
    <row r="85" spans="1:23" ht="15">
      <c r="A85" s="1221"/>
      <c r="B85" s="73"/>
      <c r="C85" s="364"/>
      <c r="D85" s="432"/>
      <c r="E85" s="432"/>
      <c r="F85" s="364"/>
      <c r="G85" s="432"/>
      <c r="H85" s="432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</row>
    <row r="86" spans="1:23" ht="14.25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</row>
    <row r="87" spans="1:23" ht="14.25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</row>
    <row r="88" spans="1:23" ht="14.25">
      <c r="A88" s="73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</row>
    <row r="89" spans="1:23" ht="14.25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</row>
    <row r="90" spans="1:23" ht="14.25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</row>
    <row r="91" spans="1:23" ht="14.25">
      <c r="A91" s="73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</row>
    <row r="92" spans="1:23" ht="14.25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</row>
    <row r="93" spans="1:23" ht="14.25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</row>
    <row r="94" spans="1:23" ht="14.25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</row>
    <row r="95" spans="1:23" ht="14.25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</row>
    <row r="96" spans="1:23" ht="14.25">
      <c r="A96" s="73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</row>
    <row r="97" spans="1:23" ht="14.25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</row>
    <row r="98" spans="1:23" ht="14.25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</row>
    <row r="99" spans="1:23" ht="14.25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</row>
    <row r="100" spans="1:23" ht="14.25">
      <c r="A100" s="7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</row>
    <row r="101" spans="1:23" ht="14.25">
      <c r="A101" s="73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</row>
    <row r="102" spans="1:23" ht="14.25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</row>
    <row r="103" spans="1:23" ht="14.25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</row>
    <row r="104" spans="1:23" ht="14.25">
      <c r="A104" s="73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</row>
    <row r="105" spans="1:23" ht="14.25">
      <c r="A105" s="73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</row>
    <row r="106" spans="1:23" ht="14.25">
      <c r="A106" s="73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</row>
    <row r="107" spans="1:23" ht="14.25">
      <c r="A107" s="73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</row>
    <row r="108" spans="1:23" ht="14.25">
      <c r="A108" s="73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</row>
    <row r="109" spans="1:23" ht="14.25">
      <c r="A109" s="73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</row>
    <row r="110" spans="1:23" ht="14.25">
      <c r="A110" s="73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</row>
    <row r="111" spans="1:23" ht="14.25">
      <c r="A111" s="73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</row>
    <row r="112" spans="1:23" ht="14.25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</row>
    <row r="113" spans="1:23" ht="14.25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</row>
    <row r="114" spans="1:23" ht="14.25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</row>
    <row r="115" spans="1:23" ht="14.25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</row>
    <row r="116" spans="1:23" ht="14.25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</row>
    <row r="117" spans="1:23" ht="14.25">
      <c r="A117" s="73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</row>
    <row r="118" spans="1:23" ht="14.25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</row>
    <row r="119" spans="1:23" ht="14.25">
      <c r="A119" s="73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</row>
    <row r="120" spans="1:23" ht="14.25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</row>
    <row r="121" spans="1:23" ht="14.25">
      <c r="A121" s="73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</row>
    <row r="122" spans="1:23" ht="14.25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</row>
    <row r="123" spans="1:23" ht="14.25">
      <c r="A123" s="73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</row>
    <row r="124" spans="1:23" ht="14.25">
      <c r="A124" s="73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</row>
    <row r="125" spans="1:23" ht="14.25">
      <c r="A125" s="73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</row>
    <row r="126" spans="1:23" ht="14.25">
      <c r="A126" s="73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</row>
    <row r="127" spans="1:23" ht="14.25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</row>
    <row r="128" spans="1:23" ht="14.25">
      <c r="A128" s="73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</row>
    <row r="129" spans="1:23" ht="14.25">
      <c r="A129" s="73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</row>
    <row r="130" spans="1:23" ht="14.25">
      <c r="A130" s="73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</row>
    <row r="131" spans="1:23" ht="14.25">
      <c r="A131" s="73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</row>
    <row r="132" spans="1:23" ht="14.25">
      <c r="A132" s="73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</row>
    <row r="133" spans="1:23" ht="14.25">
      <c r="A133" s="73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</row>
    <row r="134" spans="1:23" ht="14.25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</row>
    <row r="135" spans="1:23" ht="14.25">
      <c r="A135" s="73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</row>
    <row r="136" spans="1:23" ht="14.25">
      <c r="A136" s="73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</row>
    <row r="137" spans="1:23" ht="14.25">
      <c r="A137" s="73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</row>
    <row r="138" spans="1:23" ht="14.25">
      <c r="A138" s="73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</row>
    <row r="139" spans="1:23" ht="14.25">
      <c r="A139" s="73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</row>
    <row r="140" spans="1:23" ht="14.25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</row>
    <row r="141" spans="1:23" ht="14.25">
      <c r="A141" s="73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</row>
    <row r="142" spans="1:23" ht="14.25">
      <c r="A142" s="73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</row>
    <row r="143" spans="1:23" ht="14.25">
      <c r="A143" s="73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</row>
    <row r="144" spans="1:23" ht="14.25">
      <c r="A144" s="73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</row>
    <row r="145" spans="1:23" ht="14.25">
      <c r="A145" s="73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</row>
    <row r="146" spans="1:23" ht="14.25">
      <c r="A146" s="73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</row>
    <row r="147" spans="1:23" ht="14.25">
      <c r="A147" s="73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</row>
    <row r="148" spans="1:23" ht="14.25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</row>
    <row r="149" spans="1:23" ht="14.25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</row>
    <row r="150" spans="1:23" ht="14.25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</row>
    <row r="151" spans="1:23" ht="14.25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</row>
    <row r="152" spans="1:23" ht="14.25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</row>
    <row r="153" spans="1:23" ht="14.25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</row>
    <row r="154" spans="1:23" ht="14.25">
      <c r="A154" s="73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</row>
    <row r="155" spans="1:23" ht="14.25">
      <c r="A155" s="73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</row>
    <row r="156" spans="1:23" ht="14.25">
      <c r="A156" s="73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</row>
    <row r="157" spans="1:23" ht="14.25">
      <c r="A157" s="73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</row>
    <row r="158" spans="1:23" ht="14.25">
      <c r="A158" s="73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</row>
    <row r="159" spans="1:23" ht="14.25">
      <c r="A159" s="73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</row>
    <row r="160" spans="1:23" ht="14.25">
      <c r="A160" s="73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</row>
    <row r="161" spans="1:23" ht="14.25">
      <c r="A161" s="73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</row>
    <row r="162" spans="1:23" ht="14.25">
      <c r="A162" s="73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</row>
    <row r="163" spans="1:23" ht="14.25">
      <c r="A163" s="73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</row>
    <row r="164" spans="1:23" ht="14.25">
      <c r="A164" s="73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</row>
    <row r="165" spans="1:23" ht="14.25">
      <c r="A165" s="73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</row>
    <row r="166" spans="1:23" ht="14.25">
      <c r="A166" s="73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</row>
    <row r="167" spans="1:23" ht="14.25">
      <c r="A167" s="73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</row>
    <row r="168" spans="1:23" ht="14.25">
      <c r="A168" s="73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</row>
    <row r="169" spans="1:23" ht="14.25">
      <c r="A169" s="73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</row>
    <row r="170" spans="1:23" ht="14.25">
      <c r="A170" s="73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</row>
    <row r="171" spans="1:23" ht="14.25">
      <c r="A171" s="73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</row>
    <row r="172" spans="1:23" ht="14.25">
      <c r="A172" s="73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</row>
    <row r="173" spans="1:23" ht="14.25">
      <c r="A173" s="73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</row>
    <row r="174" spans="1:23" ht="14.25">
      <c r="A174" s="73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</row>
    <row r="175" spans="1:23" ht="14.25">
      <c r="A175" s="73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</row>
    <row r="176" spans="1:23" ht="14.25">
      <c r="A176" s="73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</row>
    <row r="177" spans="1:23" ht="14.25">
      <c r="A177" s="73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</row>
    <row r="178" spans="1:23" ht="14.25">
      <c r="A178" s="73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</row>
    <row r="179" spans="1:23" ht="14.25">
      <c r="A179" s="73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</row>
    <row r="180" spans="1:23" ht="14.25">
      <c r="A180" s="73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</row>
    <row r="181" spans="1:23" ht="14.25">
      <c r="A181" s="73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</row>
    <row r="182" spans="1:23" ht="14.25">
      <c r="A182" s="73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</row>
    <row r="183" spans="1:23" ht="14.25">
      <c r="A183" s="73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</row>
    <row r="184" spans="1:23" ht="14.25">
      <c r="A184" s="73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</row>
    <row r="185" spans="1:23" ht="14.25">
      <c r="A185" s="73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</row>
    <row r="186" spans="1:23" ht="14.25">
      <c r="A186" s="73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</row>
    <row r="187" spans="1:23" ht="14.25">
      <c r="A187" s="73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</row>
    <row r="188" spans="1:23" ht="14.25">
      <c r="A188" s="73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</row>
    <row r="189" spans="1:23" ht="14.25">
      <c r="A189" s="73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</row>
    <row r="190" spans="1:23" ht="14.25">
      <c r="A190" s="73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</row>
    <row r="191" spans="1:23" ht="14.25">
      <c r="A191" s="73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</row>
    <row r="192" spans="1:23" ht="14.25">
      <c r="A192" s="73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</row>
    <row r="193" spans="1:23" ht="14.25">
      <c r="A193" s="73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</row>
    <row r="194" spans="1:23" ht="14.25">
      <c r="A194" s="73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</row>
    <row r="195" spans="1:23" ht="14.25">
      <c r="A195" s="73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</row>
    <row r="196" spans="1:23" ht="14.25">
      <c r="A196" s="73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</row>
    <row r="197" spans="1:23" ht="14.25">
      <c r="A197" s="73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</row>
    <row r="198" spans="1:23" ht="14.25">
      <c r="A198" s="73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</row>
    <row r="199" spans="1:23" ht="14.25">
      <c r="A199" s="73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</row>
    <row r="200" spans="1:23" ht="14.25">
      <c r="A200" s="73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</row>
    <row r="201" spans="1:23" ht="14.25">
      <c r="A201" s="73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</row>
    <row r="202" spans="1:23" ht="14.25">
      <c r="A202" s="73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</row>
    <row r="203" spans="1:23" ht="14.25">
      <c r="A203" s="73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</row>
    <row r="204" spans="1:23" ht="14.25">
      <c r="A204" s="73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</row>
    <row r="205" spans="1:23" ht="14.25">
      <c r="A205" s="73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</row>
    <row r="206" spans="1:23" ht="14.25">
      <c r="A206" s="73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</row>
    <row r="207" spans="1:23" ht="14.25">
      <c r="A207" s="73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</row>
    <row r="208" spans="1:23" ht="14.25">
      <c r="A208" s="73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</row>
    <row r="209" spans="1:23" ht="14.25">
      <c r="A209" s="73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</row>
    <row r="210" spans="1:23" ht="14.25">
      <c r="A210" s="73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</row>
    <row r="211" spans="1:23" ht="14.25">
      <c r="A211" s="73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</row>
    <row r="212" spans="1:23" ht="14.25">
      <c r="A212" s="73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</row>
    <row r="213" spans="1:23" ht="14.25">
      <c r="A213" s="73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</row>
    <row r="214" spans="1:23" ht="14.25">
      <c r="A214" s="73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</row>
    <row r="215" spans="1:23" ht="14.25">
      <c r="A215" s="73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</row>
    <row r="216" spans="1:23" ht="14.25">
      <c r="A216" s="73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</row>
    <row r="217" spans="1:23" ht="14.25">
      <c r="A217" s="73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</row>
    <row r="218" spans="1:23" ht="14.25">
      <c r="A218" s="73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</row>
    <row r="219" spans="1:23" ht="14.25">
      <c r="A219" s="73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</row>
    <row r="220" spans="1:23" ht="14.25">
      <c r="A220" s="73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</row>
    <row r="221" spans="1:23" ht="14.25">
      <c r="A221" s="73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</row>
    <row r="222" spans="1:23" ht="14.25">
      <c r="A222" s="73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</row>
    <row r="223" spans="1:23" ht="14.25">
      <c r="A223" s="73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</row>
    <row r="224" spans="1:23" ht="14.25">
      <c r="A224" s="73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</row>
    <row r="225" spans="1:23" ht="14.25">
      <c r="A225" s="73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</row>
    <row r="226" spans="1:23" ht="14.25">
      <c r="A226" s="73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</row>
    <row r="227" spans="1:23" ht="14.25">
      <c r="A227" s="73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</row>
    <row r="228" spans="1:23" ht="14.25">
      <c r="A228" s="73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</row>
    <row r="229" spans="1:23" ht="14.25">
      <c r="A229" s="73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</row>
    <row r="230" spans="1:23" ht="14.25">
      <c r="A230" s="73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</row>
    <row r="231" spans="1:23" ht="14.25">
      <c r="A231" s="73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</row>
    <row r="232" spans="1:23" ht="14.25">
      <c r="A232" s="73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</row>
    <row r="233" spans="1:23" ht="14.25">
      <c r="A233" s="73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</row>
    <row r="234" spans="1:23" ht="14.25">
      <c r="A234" s="73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</row>
    <row r="235" spans="1:23" ht="14.25">
      <c r="A235" s="73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</row>
    <row r="236" spans="1:23" ht="14.25">
      <c r="A236" s="73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</row>
    <row r="237" spans="1:23" ht="14.25">
      <c r="A237" s="73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</row>
    <row r="238" spans="1:23" ht="14.25">
      <c r="A238" s="73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</row>
    <row r="239" spans="1:23" ht="14.25">
      <c r="A239" s="73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</row>
    <row r="240" spans="1:23" ht="14.25">
      <c r="A240" s="73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</row>
    <row r="241" spans="1:23" ht="14.25">
      <c r="A241" s="73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</row>
    <row r="242" spans="1:23" ht="14.25">
      <c r="A242" s="73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</row>
    <row r="243" spans="1:23" ht="14.25">
      <c r="A243" s="73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</row>
    <row r="244" spans="1:23" ht="14.25">
      <c r="A244" s="73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</row>
    <row r="245" spans="1:23" ht="14.25">
      <c r="A245" s="73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</row>
    <row r="246" spans="1:23" ht="14.25">
      <c r="A246" s="73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</row>
    <row r="247" spans="1:23" ht="14.25">
      <c r="A247" s="73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</row>
    <row r="248" spans="1:23" ht="14.25">
      <c r="A248" s="73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</row>
    <row r="249" spans="1:23" ht="14.25">
      <c r="A249" s="73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</row>
    <row r="250" spans="1:23" ht="14.25">
      <c r="A250" s="73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</row>
    <row r="251" spans="1:23" ht="14.25">
      <c r="A251" s="73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</row>
    <row r="252" spans="1:23" ht="14.25">
      <c r="A252" s="73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</row>
    <row r="253" spans="1:23" ht="14.25">
      <c r="A253" s="73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</row>
    <row r="254" spans="1:23" ht="14.25">
      <c r="A254" s="73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</row>
    <row r="255" spans="1:23" ht="14.25">
      <c r="A255" s="73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</row>
    <row r="256" spans="1:23" ht="14.25">
      <c r="A256" s="73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</row>
    <row r="257" spans="1:23" ht="14.25">
      <c r="A257" s="73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</row>
    <row r="258" spans="1:23" ht="14.25">
      <c r="A258" s="73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</row>
    <row r="259" spans="1:23" ht="14.25">
      <c r="A259" s="73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</row>
    <row r="260" spans="1:23" ht="14.25">
      <c r="A260" s="73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</row>
    <row r="261" spans="1:23" ht="14.25">
      <c r="A261" s="73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</row>
    <row r="262" spans="1:23" ht="14.25">
      <c r="A262" s="73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</row>
    <row r="263" spans="1:23" ht="14.25">
      <c r="A263" s="73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</row>
    <row r="264" spans="1:23" ht="14.25">
      <c r="A264" s="73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</row>
    <row r="265" spans="1:23" ht="14.25">
      <c r="A265" s="73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</row>
    <row r="266" spans="1:23" ht="14.25">
      <c r="A266" s="73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</row>
    <row r="267" spans="1:23" ht="14.25">
      <c r="A267" s="73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</row>
    <row r="268" spans="1:23" ht="14.25">
      <c r="A268" s="73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</row>
    <row r="269" spans="1:23" ht="14.25">
      <c r="A269" s="73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</row>
    <row r="270" spans="1:23" ht="14.25">
      <c r="A270" s="73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</row>
    <row r="271" spans="1:23" ht="14.25">
      <c r="A271" s="73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</row>
    <row r="272" spans="1:23" ht="14.25">
      <c r="A272" s="73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</row>
    <row r="273" spans="1:23" ht="14.25">
      <c r="A273" s="73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</row>
    <row r="274" spans="1:23" ht="14.25">
      <c r="A274" s="73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</row>
    <row r="275" spans="1:23" ht="14.25">
      <c r="A275" s="73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</row>
    <row r="276" spans="1:23" ht="14.25">
      <c r="A276" s="73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</row>
    <row r="277" spans="1:23" ht="14.25">
      <c r="A277" s="73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</row>
    <row r="278" spans="1:23" ht="14.25">
      <c r="A278" s="73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</row>
    <row r="279" spans="1:23" ht="14.25">
      <c r="A279" s="73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</row>
    <row r="280" spans="1:23" ht="14.25">
      <c r="A280" s="73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</row>
    <row r="281" spans="1:23" ht="14.25">
      <c r="A281" s="73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</row>
    <row r="282" spans="1:23" ht="14.25">
      <c r="A282" s="73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</row>
    <row r="283" spans="1:23" ht="14.25">
      <c r="A283" s="73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</row>
    <row r="284" spans="1:23" ht="14.25">
      <c r="A284" s="73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</row>
    <row r="285" spans="1:23" ht="14.25">
      <c r="A285" s="73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</row>
    <row r="286" spans="1:23" ht="14.25">
      <c r="A286" s="73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</row>
    <row r="287" spans="1:23" ht="14.25">
      <c r="A287" s="73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</row>
    <row r="288" spans="1:23" ht="14.25">
      <c r="A288" s="73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</row>
    <row r="289" spans="1:23" ht="14.25">
      <c r="A289" s="73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</row>
    <row r="290" spans="1:23" ht="14.25">
      <c r="A290" s="73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</row>
    <row r="291" spans="1:23" ht="14.25">
      <c r="A291" s="73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</row>
    <row r="292" spans="1:23" ht="14.25">
      <c r="A292" s="73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</row>
    <row r="293" spans="1:23" ht="14.25">
      <c r="A293" s="73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</row>
    <row r="294" spans="1:23" ht="14.25">
      <c r="A294" s="73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</row>
    <row r="295" spans="1:23" ht="14.25">
      <c r="A295" s="73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</row>
    <row r="296" spans="1:23" ht="14.25">
      <c r="A296" s="73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</row>
    <row r="297" spans="1:23" ht="14.25">
      <c r="A297" s="73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</row>
    <row r="298" spans="1:23" ht="14.25">
      <c r="A298" s="73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</row>
    <row r="299" spans="1:23" ht="14.25">
      <c r="A299" s="73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</row>
    <row r="300" spans="1:23" ht="14.25">
      <c r="A300" s="73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</row>
    <row r="301" spans="1:23" ht="14.25">
      <c r="A301" s="73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</row>
    <row r="302" spans="1:23" ht="14.25">
      <c r="A302" s="73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</row>
    <row r="303" spans="1:23" ht="14.25">
      <c r="A303" s="73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</row>
    <row r="304" spans="1:23" ht="14.25">
      <c r="A304" s="73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</row>
    <row r="305" spans="1:23" ht="14.25">
      <c r="A305" s="73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</row>
    <row r="306" spans="1:23" ht="14.25">
      <c r="A306" s="73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</row>
    <row r="307" spans="1:23" ht="14.25">
      <c r="A307" s="73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</row>
    <row r="308" spans="1:23" ht="14.25">
      <c r="A308" s="73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</row>
    <row r="309" spans="1:23" ht="14.25">
      <c r="A309" s="73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</row>
    <row r="310" spans="1:23" ht="14.25">
      <c r="A310" s="73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</row>
    <row r="311" spans="1:23" ht="14.25">
      <c r="A311" s="73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</row>
    <row r="312" spans="1:23" ht="14.25">
      <c r="A312" s="73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</row>
    <row r="313" spans="1:23" ht="14.25">
      <c r="A313" s="73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</row>
    <row r="314" spans="1:23" ht="14.25">
      <c r="A314" s="73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</row>
    <row r="315" spans="1:23" ht="14.25">
      <c r="A315" s="73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</row>
    <row r="316" spans="1:23" ht="14.25">
      <c r="A316" s="73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</row>
    <row r="317" spans="1:23" ht="14.25">
      <c r="A317" s="73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</row>
    <row r="318" spans="1:23" ht="14.25">
      <c r="A318" s="73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</row>
    <row r="319" spans="1:23" ht="14.25">
      <c r="A319" s="73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</row>
    <row r="320" spans="1:23" ht="14.25">
      <c r="A320" s="73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</row>
    <row r="321" spans="1:23" ht="14.25">
      <c r="A321" s="73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</row>
    <row r="322" spans="1:23" ht="14.25">
      <c r="A322" s="73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</row>
    <row r="323" spans="1:23" ht="14.25">
      <c r="A323" s="73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</row>
    <row r="324" spans="1:23" ht="14.25">
      <c r="A324" s="73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</row>
    <row r="325" spans="1:23" ht="14.25">
      <c r="A325" s="73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</row>
    <row r="326" spans="1:23" ht="14.25">
      <c r="A326" s="73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</row>
    <row r="327" spans="1:23" ht="14.25">
      <c r="A327" s="73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</row>
    <row r="328" spans="1:23" ht="14.25">
      <c r="A328" s="73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</row>
    <row r="329" spans="1:23" ht="14.25">
      <c r="A329" s="73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</row>
    <row r="330" spans="1:23" ht="14.25">
      <c r="A330" s="73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</row>
    <row r="331" spans="1:23" ht="14.25">
      <c r="A331" s="73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</row>
    <row r="332" spans="1:23" ht="14.25">
      <c r="A332" s="73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</row>
    <row r="333" spans="1:23" ht="14.25">
      <c r="A333" s="73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</row>
    <row r="334" spans="1:23" ht="14.25">
      <c r="A334" s="73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</row>
    <row r="335" spans="1:23" ht="14.25">
      <c r="A335" s="73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</row>
    <row r="336" spans="1:23" ht="14.25">
      <c r="A336" s="73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</row>
    <row r="337" spans="1:23" ht="14.25">
      <c r="A337" s="73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</row>
    <row r="338" spans="1:23" ht="14.25">
      <c r="A338" s="73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</row>
    <row r="339" spans="1:23" ht="14.25">
      <c r="A339" s="73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</row>
    <row r="340" spans="1:23" ht="14.25">
      <c r="A340" s="73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</row>
    <row r="341" spans="1:23" ht="14.25">
      <c r="A341" s="73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</row>
    <row r="342" spans="1:23" ht="14.25">
      <c r="A342" s="73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</row>
    <row r="343" spans="1:23" ht="14.25">
      <c r="A343" s="73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</row>
    <row r="344" spans="1:23" ht="14.25">
      <c r="A344" s="73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</row>
    <row r="345" spans="1:23" ht="14.25">
      <c r="A345" s="73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</row>
    <row r="346" spans="1:23" ht="14.25">
      <c r="A346" s="73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</row>
  </sheetData>
  <mergeCells count="3">
    <mergeCell ref="L6:P6"/>
    <mergeCell ref="Q6:R6"/>
    <mergeCell ref="V2:W2"/>
  </mergeCells>
  <printOptions horizontalCentered="1"/>
  <pageMargins left="0.1968503937007874" right="0.1968503937007874" top="0.984251968503937" bottom="0.984251968503937" header="0.5118110236220472" footer="0.5118110236220472"/>
  <pageSetup blackAndWhite="1" fitToHeight="1" fitToWidth="1" horizontalDpi="600" verticalDpi="600" orientation="landscape" paperSize="9" scale="45" r:id="rId1"/>
  <headerFooter alignWithMargins="0">
    <oddFooter>&amp;C&amp;16&amp;P+74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30"/>
  <sheetViews>
    <sheetView workbookViewId="0" topLeftCell="D109">
      <selection activeCell="A129" sqref="A129:O129"/>
    </sheetView>
  </sheetViews>
  <sheetFormatPr defaultColWidth="9.00390625" defaultRowHeight="12.75"/>
  <cols>
    <col min="1" max="1" width="7.375" style="6" customWidth="1"/>
    <col min="2" max="2" width="6.125" style="6" customWidth="1"/>
    <col min="3" max="3" width="26.625" style="6" customWidth="1"/>
    <col min="4" max="15" width="11.125" style="6" customWidth="1"/>
    <col min="16" max="16384" width="9.125" style="6" customWidth="1"/>
  </cols>
  <sheetData>
    <row r="2" ht="15">
      <c r="O2" s="954" t="s">
        <v>28</v>
      </c>
    </row>
    <row r="3" spans="1:12" ht="15">
      <c r="A3" s="1320" t="s">
        <v>144</v>
      </c>
      <c r="B3" s="1320"/>
      <c r="C3" s="1320"/>
      <c r="L3" s="7"/>
    </row>
    <row r="4" ht="12.75">
      <c r="L4" s="7"/>
    </row>
    <row r="5" ht="12.75">
      <c r="L5" s="91"/>
    </row>
    <row r="6" spans="1:12" ht="15.75">
      <c r="A6" s="8" t="s">
        <v>121</v>
      </c>
      <c r="B6" s="2"/>
      <c r="C6" s="2"/>
      <c r="D6" s="2"/>
      <c r="E6" s="2"/>
      <c r="F6" s="2"/>
      <c r="G6" s="2"/>
      <c r="H6" s="2"/>
      <c r="I6" s="2"/>
      <c r="J6" s="2"/>
      <c r="K6" s="2"/>
      <c r="L6" s="92"/>
    </row>
    <row r="7" spans="1:12" ht="15.75">
      <c r="A7" s="8"/>
      <c r="B7" s="2"/>
      <c r="C7" s="2"/>
      <c r="D7" s="2"/>
      <c r="E7" s="2"/>
      <c r="F7" s="2"/>
      <c r="G7" s="2"/>
      <c r="H7" s="2"/>
      <c r="I7" s="2"/>
      <c r="J7" s="2"/>
      <c r="K7" s="2"/>
      <c r="L7" s="92"/>
    </row>
    <row r="8" spans="1:12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92"/>
    </row>
    <row r="9" spans="1:12" ht="15.75">
      <c r="A9" s="9" t="s">
        <v>1932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ht="13.5" thickBot="1">
      <c r="O10" s="72" t="s">
        <v>182</v>
      </c>
    </row>
    <row r="11" spans="1:15" ht="12.75">
      <c r="A11" s="93"/>
      <c r="B11" s="94"/>
      <c r="C11" s="11"/>
      <c r="D11" s="95" t="s">
        <v>1963</v>
      </c>
      <c r="E11" s="95"/>
      <c r="F11" s="96"/>
      <c r="G11" s="97" t="s">
        <v>132</v>
      </c>
      <c r="H11" s="97"/>
      <c r="I11" s="12"/>
      <c r="J11" s="1285" t="s">
        <v>1964</v>
      </c>
      <c r="K11" s="1286"/>
      <c r="L11" s="1287"/>
      <c r="M11" s="1288" t="s">
        <v>29</v>
      </c>
      <c r="N11" s="1289"/>
      <c r="O11" s="1290"/>
    </row>
    <row r="12" spans="1:15" ht="12.75">
      <c r="A12" s="98" t="s">
        <v>1965</v>
      </c>
      <c r="B12" s="99" t="s">
        <v>1966</v>
      </c>
      <c r="C12" s="100"/>
      <c r="D12" s="101" t="s">
        <v>1933</v>
      </c>
      <c r="E12" s="101"/>
      <c r="F12" s="102"/>
      <c r="G12" s="103" t="s">
        <v>1934</v>
      </c>
      <c r="H12" s="103"/>
      <c r="I12" s="104"/>
      <c r="J12" s="1276" t="s">
        <v>1967</v>
      </c>
      <c r="K12" s="1277"/>
      <c r="L12" s="1278"/>
      <c r="M12" s="1279" t="s">
        <v>30</v>
      </c>
      <c r="N12" s="1280"/>
      <c r="O12" s="1281"/>
    </row>
    <row r="13" spans="1:15" ht="12.75">
      <c r="A13" s="106"/>
      <c r="B13" s="70"/>
      <c r="C13" s="13"/>
      <c r="D13" s="107" t="s">
        <v>1968</v>
      </c>
      <c r="E13" s="108" t="s">
        <v>1969</v>
      </c>
      <c r="F13" s="13"/>
      <c r="G13" s="109" t="s">
        <v>1968</v>
      </c>
      <c r="H13" s="108" t="s">
        <v>1969</v>
      </c>
      <c r="I13" s="13"/>
      <c r="J13" s="109" t="s">
        <v>1968</v>
      </c>
      <c r="K13" s="108" t="s">
        <v>1969</v>
      </c>
      <c r="L13" s="13"/>
      <c r="M13" s="109" t="s">
        <v>1968</v>
      </c>
      <c r="N13" s="110" t="s">
        <v>1969</v>
      </c>
      <c r="O13" s="13"/>
    </row>
    <row r="14" spans="1:15" ht="13.5" thickBot="1">
      <c r="A14" s="111"/>
      <c r="B14" s="112"/>
      <c r="C14" s="90"/>
      <c r="D14" s="113" t="s">
        <v>1970</v>
      </c>
      <c r="E14" s="114" t="s">
        <v>1970</v>
      </c>
      <c r="F14" s="90" t="s">
        <v>1971</v>
      </c>
      <c r="G14" s="14" t="s">
        <v>1970</v>
      </c>
      <c r="H14" s="114" t="s">
        <v>1970</v>
      </c>
      <c r="I14" s="90" t="s">
        <v>1971</v>
      </c>
      <c r="J14" s="14" t="s">
        <v>1970</v>
      </c>
      <c r="K14" s="114" t="s">
        <v>1970</v>
      </c>
      <c r="L14" s="90" t="s">
        <v>1971</v>
      </c>
      <c r="M14" s="14" t="s">
        <v>1970</v>
      </c>
      <c r="N14" s="114" t="s">
        <v>1970</v>
      </c>
      <c r="O14" s="90" t="s">
        <v>1971</v>
      </c>
    </row>
    <row r="15" spans="1:15" ht="13.5" thickBot="1">
      <c r="A15" s="111"/>
      <c r="B15" s="15"/>
      <c r="C15" s="16"/>
      <c r="D15" s="112">
        <v>1</v>
      </c>
      <c r="E15" s="110">
        <v>2</v>
      </c>
      <c r="F15" s="13">
        <v>3</v>
      </c>
      <c r="G15" s="14">
        <v>4</v>
      </c>
      <c r="H15" s="115">
        <v>5</v>
      </c>
      <c r="I15" s="90">
        <v>6</v>
      </c>
      <c r="J15" s="14">
        <v>7</v>
      </c>
      <c r="K15" s="115">
        <v>8</v>
      </c>
      <c r="L15" s="90">
        <v>9</v>
      </c>
      <c r="M15" s="14">
        <v>10</v>
      </c>
      <c r="N15" s="114">
        <v>11</v>
      </c>
      <c r="O15" s="90">
        <v>12</v>
      </c>
    </row>
    <row r="16" spans="1:15" ht="15" customHeight="1">
      <c r="A16" s="116" t="s">
        <v>187</v>
      </c>
      <c r="B16" s="117" t="s">
        <v>1972</v>
      </c>
      <c r="C16" s="118"/>
      <c r="D16" s="800">
        <f>D17+D18</f>
        <v>19659</v>
      </c>
      <c r="E16" s="801">
        <f>E17+E18</f>
        <v>9613</v>
      </c>
      <c r="F16" s="802">
        <f>F17+F18</f>
        <v>29272</v>
      </c>
      <c r="G16" s="803">
        <f>G17+G18</f>
        <v>17501.162</v>
      </c>
      <c r="H16" s="804">
        <f>H17+H18</f>
        <v>10144.587</v>
      </c>
      <c r="I16" s="805">
        <f>G16+H16</f>
        <v>27645.749</v>
      </c>
      <c r="J16" s="803">
        <f>J17+J18</f>
        <v>1940.9030000000002</v>
      </c>
      <c r="K16" s="804">
        <f>K17+K18</f>
        <v>599.766</v>
      </c>
      <c r="L16" s="806">
        <f>J16+K16</f>
        <v>2540.6690000000003</v>
      </c>
      <c r="M16" s="807"/>
      <c r="N16" s="808"/>
      <c r="O16" s="809"/>
    </row>
    <row r="17" spans="1:15" ht="15" customHeight="1">
      <c r="A17" s="116" t="s">
        <v>1973</v>
      </c>
      <c r="B17" s="119" t="s">
        <v>1974</v>
      </c>
      <c r="C17" s="118" t="s">
        <v>1975</v>
      </c>
      <c r="D17" s="810">
        <f>7565+10293+1398+687+468+12679-75-6402-6954</f>
        <v>19659</v>
      </c>
      <c r="E17" s="811">
        <f>1513+7700+400</f>
        <v>9613</v>
      </c>
      <c r="F17" s="812">
        <f>D17+E17</f>
        <v>29272</v>
      </c>
      <c r="G17" s="813">
        <f>8529.63+10661.981+9054.866+1417.319+467.804+685.972-369.49-67-6954-5926.05+0.13</f>
        <v>17501.162</v>
      </c>
      <c r="H17" s="814">
        <f>2055.154+7689.433+400</f>
        <v>10144.587</v>
      </c>
      <c r="I17" s="815">
        <f>G17+H17</f>
        <v>27645.749</v>
      </c>
      <c r="J17" s="813">
        <f>21.397+1559.506+360+449-12-2-435</f>
        <v>1940.9030000000002</v>
      </c>
      <c r="K17" s="814">
        <f>599.766</f>
        <v>599.766</v>
      </c>
      <c r="L17" s="815">
        <f>J17+K17</f>
        <v>2540.6690000000003</v>
      </c>
      <c r="M17" s="816"/>
      <c r="N17" s="817"/>
      <c r="O17" s="818"/>
    </row>
    <row r="18" spans="1:15" ht="15" customHeight="1">
      <c r="A18" s="120" t="s">
        <v>1976</v>
      </c>
      <c r="B18" s="119"/>
      <c r="C18" s="118" t="s">
        <v>1977</v>
      </c>
      <c r="D18" s="819"/>
      <c r="E18" s="808"/>
      <c r="F18" s="820">
        <f>D18+E18</f>
        <v>0</v>
      </c>
      <c r="G18" s="821"/>
      <c r="H18" s="822"/>
      <c r="I18" s="823"/>
      <c r="J18" s="821"/>
      <c r="K18" s="822"/>
      <c r="L18" s="823"/>
      <c r="M18" s="824"/>
      <c r="N18" s="825"/>
      <c r="O18" s="826"/>
    </row>
    <row r="19" spans="1:15" ht="15" customHeight="1" thickBot="1">
      <c r="A19" s="121" t="s">
        <v>1978</v>
      </c>
      <c r="B19" s="122"/>
      <c r="C19" s="123" t="s">
        <v>1979</v>
      </c>
      <c r="D19" s="827"/>
      <c r="E19" s="828"/>
      <c r="F19" s="829"/>
      <c r="G19" s="830"/>
      <c r="H19" s="831"/>
      <c r="I19" s="832"/>
      <c r="J19" s="830"/>
      <c r="K19" s="831"/>
      <c r="L19" s="832"/>
      <c r="M19" s="833"/>
      <c r="N19" s="834"/>
      <c r="O19" s="835"/>
    </row>
    <row r="20" spans="1:15" ht="15" customHeight="1">
      <c r="A20" s="116" t="s">
        <v>188</v>
      </c>
      <c r="B20" s="117" t="s">
        <v>1980</v>
      </c>
      <c r="C20" s="118"/>
      <c r="D20" s="800"/>
      <c r="E20" s="801"/>
      <c r="F20" s="802"/>
      <c r="G20" s="803"/>
      <c r="H20" s="804"/>
      <c r="I20" s="805"/>
      <c r="J20" s="803"/>
      <c r="K20" s="804"/>
      <c r="L20" s="836"/>
      <c r="M20" s="807"/>
      <c r="N20" s="808"/>
      <c r="O20" s="809"/>
    </row>
    <row r="21" spans="1:15" ht="15" customHeight="1">
      <c r="A21" s="116" t="s">
        <v>1981</v>
      </c>
      <c r="B21" s="119" t="s">
        <v>1974</v>
      </c>
      <c r="C21" s="118" t="s">
        <v>1982</v>
      </c>
      <c r="D21" s="837"/>
      <c r="E21" s="838"/>
      <c r="F21" s="839"/>
      <c r="G21" s="840"/>
      <c r="H21" s="841"/>
      <c r="I21" s="842"/>
      <c r="J21" s="840"/>
      <c r="K21" s="841"/>
      <c r="L21" s="842"/>
      <c r="M21" s="816"/>
      <c r="N21" s="817"/>
      <c r="O21" s="818"/>
    </row>
    <row r="22" spans="1:15" ht="15" customHeight="1" thickBot="1">
      <c r="A22" s="124" t="s">
        <v>1983</v>
      </c>
      <c r="B22" s="119"/>
      <c r="C22" s="123" t="s">
        <v>1977</v>
      </c>
      <c r="D22" s="843"/>
      <c r="E22" s="825"/>
      <c r="F22" s="826"/>
      <c r="G22" s="844"/>
      <c r="H22" s="845"/>
      <c r="I22" s="846"/>
      <c r="J22" s="844"/>
      <c r="K22" s="845"/>
      <c r="L22" s="846"/>
      <c r="M22" s="824"/>
      <c r="N22" s="825"/>
      <c r="O22" s="826"/>
    </row>
    <row r="23" spans="1:15" ht="15" customHeight="1" thickBot="1">
      <c r="A23" s="125" t="s">
        <v>1984</v>
      </c>
      <c r="B23" s="126" t="s">
        <v>31</v>
      </c>
      <c r="C23" s="127"/>
      <c r="D23" s="847">
        <f>1150+6954</f>
        <v>8104</v>
      </c>
      <c r="E23" s="848"/>
      <c r="F23" s="849">
        <f>D23+E23</f>
        <v>8104</v>
      </c>
      <c r="G23" s="850">
        <f>1623.009+6954</f>
        <v>8577.009</v>
      </c>
      <c r="H23" s="851"/>
      <c r="I23" s="852">
        <f>G23+H23</f>
        <v>8577.009</v>
      </c>
      <c r="J23" s="850">
        <v>482.188</v>
      </c>
      <c r="K23" s="851"/>
      <c r="L23" s="852">
        <f>J23+K23</f>
        <v>482.188</v>
      </c>
      <c r="M23" s="853"/>
      <c r="N23" s="848"/>
      <c r="O23" s="849"/>
    </row>
    <row r="24" spans="1:15" ht="15" customHeight="1" thickBot="1">
      <c r="A24" s="93" t="s">
        <v>1985</v>
      </c>
      <c r="B24" s="126" t="s">
        <v>1986</v>
      </c>
      <c r="C24" s="127"/>
      <c r="D24" s="854"/>
      <c r="E24" s="855"/>
      <c r="F24" s="856"/>
      <c r="G24" s="857"/>
      <c r="H24" s="858"/>
      <c r="I24" s="859"/>
      <c r="J24" s="857"/>
      <c r="K24" s="858"/>
      <c r="L24" s="859"/>
      <c r="M24" s="860"/>
      <c r="N24" s="855"/>
      <c r="O24" s="856"/>
    </row>
    <row r="25" spans="1:15" ht="15" customHeight="1">
      <c r="A25" s="151" t="s">
        <v>1987</v>
      </c>
      <c r="B25" s="119" t="s">
        <v>1988</v>
      </c>
      <c r="C25" s="118"/>
      <c r="D25" s="861">
        <f>D26+D27</f>
        <v>6402</v>
      </c>
      <c r="E25" s="801"/>
      <c r="F25" s="802">
        <f>D25+E25</f>
        <v>6402</v>
      </c>
      <c r="G25" s="862">
        <f>G26+G27</f>
        <v>5926.05</v>
      </c>
      <c r="H25" s="804">
        <f>H26+H27</f>
        <v>0</v>
      </c>
      <c r="I25" s="805">
        <f>G25+H25</f>
        <v>5926.05</v>
      </c>
      <c r="J25" s="862">
        <f>J26+J27</f>
        <v>435</v>
      </c>
      <c r="K25" s="804">
        <f>K26+K27</f>
        <v>0</v>
      </c>
      <c r="L25" s="805">
        <f>J25+K25</f>
        <v>435</v>
      </c>
      <c r="M25" s="863"/>
      <c r="N25" s="801"/>
      <c r="O25" s="802"/>
    </row>
    <row r="26" spans="1:15" ht="15" customHeight="1">
      <c r="A26" s="128" t="s">
        <v>1989</v>
      </c>
      <c r="B26" s="1282" t="s">
        <v>1990</v>
      </c>
      <c r="C26" s="1283"/>
      <c r="D26" s="864">
        <v>6402</v>
      </c>
      <c r="E26" s="865"/>
      <c r="F26" s="866">
        <f>D26+E26</f>
        <v>6402</v>
      </c>
      <c r="G26" s="867">
        <v>5926.05</v>
      </c>
      <c r="H26" s="868"/>
      <c r="I26" s="415">
        <f>G26+H26</f>
        <v>5926.05</v>
      </c>
      <c r="J26" s="867">
        <v>435</v>
      </c>
      <c r="K26" s="868">
        <v>0</v>
      </c>
      <c r="L26" s="415">
        <f>J26+K26</f>
        <v>435</v>
      </c>
      <c r="M26" s="869"/>
      <c r="N26" s="865"/>
      <c r="O26" s="866"/>
    </row>
    <row r="27" spans="1:15" ht="15" customHeight="1" thickBot="1">
      <c r="A27" s="129" t="s">
        <v>1991</v>
      </c>
      <c r="B27" s="1284" t="s">
        <v>0</v>
      </c>
      <c r="C27" s="1275"/>
      <c r="D27" s="870"/>
      <c r="E27" s="834"/>
      <c r="F27" s="835"/>
      <c r="G27" s="871"/>
      <c r="H27" s="872"/>
      <c r="I27" s="873"/>
      <c r="J27" s="871"/>
      <c r="K27" s="872"/>
      <c r="L27" s="873"/>
      <c r="M27" s="874"/>
      <c r="N27" s="834"/>
      <c r="O27" s="835"/>
    </row>
    <row r="28" spans="1:15" ht="15" customHeight="1" thickBot="1">
      <c r="A28" s="129" t="s">
        <v>1</v>
      </c>
      <c r="B28" s="1301" t="s">
        <v>2</v>
      </c>
      <c r="C28" s="1302"/>
      <c r="D28" s="870">
        <v>75</v>
      </c>
      <c r="E28" s="834"/>
      <c r="F28" s="835">
        <f>D28+E28</f>
        <v>75</v>
      </c>
      <c r="G28" s="871">
        <v>67</v>
      </c>
      <c r="H28" s="872">
        <v>0</v>
      </c>
      <c r="I28" s="873">
        <f>G28+H28</f>
        <v>67</v>
      </c>
      <c r="J28" s="871">
        <v>12</v>
      </c>
      <c r="K28" s="872">
        <v>0</v>
      </c>
      <c r="L28" s="873">
        <f>J28+K28</f>
        <v>12</v>
      </c>
      <c r="M28" s="874"/>
      <c r="N28" s="834"/>
      <c r="O28" s="835"/>
    </row>
    <row r="29" spans="1:15" ht="18.75" customHeight="1" thickBot="1">
      <c r="A29" s="129" t="s">
        <v>3</v>
      </c>
      <c r="B29" s="1301" t="s">
        <v>4</v>
      </c>
      <c r="C29" s="1302"/>
      <c r="D29" s="870">
        <f>D16+D23+D28+D25</f>
        <v>34240</v>
      </c>
      <c r="E29" s="834">
        <f>E16+E23+E28</f>
        <v>9613</v>
      </c>
      <c r="F29" s="835">
        <f>D29+E29</f>
        <v>43853</v>
      </c>
      <c r="G29" s="871">
        <f>G16+G23+G28+G25</f>
        <v>32071.221</v>
      </c>
      <c r="H29" s="872">
        <f>H16+H23+H28+H25</f>
        <v>10144.587</v>
      </c>
      <c r="I29" s="873">
        <f>G29+H29</f>
        <v>42215.808000000005</v>
      </c>
      <c r="J29" s="871">
        <f>J16+J23+J28+J25</f>
        <v>2870.0910000000003</v>
      </c>
      <c r="K29" s="872">
        <f>K16+K23+K28</f>
        <v>599.766</v>
      </c>
      <c r="L29" s="873">
        <f>J29+K29</f>
        <v>3469.8570000000004</v>
      </c>
      <c r="M29" s="874"/>
      <c r="N29" s="834"/>
      <c r="O29" s="835"/>
    </row>
    <row r="30" spans="1:15" ht="12.75">
      <c r="A30" s="130"/>
      <c r="B30" s="131"/>
      <c r="C30" s="131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ht="12.75">
      <c r="A31" s="130"/>
      <c r="B31" s="131"/>
      <c r="C31" s="131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2" ht="12.75">
      <c r="A32" s="132" t="s">
        <v>5</v>
      </c>
      <c r="C32" s="70"/>
      <c r="D32" s="17"/>
      <c r="E32" s="17"/>
      <c r="F32" s="17"/>
      <c r="G32" s="17"/>
      <c r="H32" s="17"/>
      <c r="I32" s="17"/>
      <c r="J32" s="17"/>
      <c r="K32" s="17"/>
      <c r="L32" s="17"/>
    </row>
    <row r="33" spans="1:15" ht="12.75">
      <c r="A33" s="133" t="s">
        <v>6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 ht="12.75">
      <c r="A34" s="133" t="s">
        <v>7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2.75">
      <c r="A35" s="133" t="s">
        <v>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2.75">
      <c r="A36" s="133" t="s">
        <v>9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 t="s">
        <v>183</v>
      </c>
      <c r="M36" s="18"/>
      <c r="N36" s="18"/>
      <c r="O36" s="18"/>
    </row>
    <row r="37" spans="1:15" ht="12.75">
      <c r="A37" s="91" t="s">
        <v>10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18"/>
      <c r="N37" s="18"/>
      <c r="O37" s="18"/>
    </row>
    <row r="38" spans="1:15" ht="12.75">
      <c r="A38" s="91" t="s">
        <v>32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18"/>
      <c r="N38" s="18"/>
      <c r="O38" s="18"/>
    </row>
    <row r="39" spans="1:15" ht="12.75">
      <c r="A39" s="91" t="s">
        <v>11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18"/>
      <c r="N39" s="18"/>
      <c r="O39" s="18"/>
    </row>
    <row r="40" spans="1:15" ht="12.75">
      <c r="A40" s="91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18"/>
      <c r="N40" s="18"/>
      <c r="O40" s="18"/>
    </row>
    <row r="41" spans="1:15" ht="12.75">
      <c r="A41" s="91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18"/>
      <c r="N41" s="18"/>
      <c r="O41" s="18"/>
    </row>
    <row r="42" spans="1:15" ht="12.75">
      <c r="A42" s="91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18"/>
      <c r="N42" s="18"/>
      <c r="O42" s="18"/>
    </row>
    <row r="43" spans="1:15" ht="12.75">
      <c r="A43" s="91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18"/>
      <c r="N43" s="18"/>
      <c r="O43" s="18"/>
    </row>
    <row r="44" spans="1:15" ht="12.75">
      <c r="A44" s="91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18"/>
      <c r="N44" s="18"/>
      <c r="O44" s="18"/>
    </row>
    <row r="45" spans="1:15" ht="15">
      <c r="A45" s="1320" t="s">
        <v>144</v>
      </c>
      <c r="B45" s="1320"/>
      <c r="C45" s="1320"/>
      <c r="D45" s="74"/>
      <c r="E45" s="74"/>
      <c r="F45" s="74"/>
      <c r="G45" s="74"/>
      <c r="H45" s="74"/>
      <c r="I45" s="74"/>
      <c r="J45" s="74"/>
      <c r="K45" s="74"/>
      <c r="L45" s="74"/>
      <c r="M45" s="18"/>
      <c r="N45" s="18"/>
      <c r="O45" s="954" t="s">
        <v>33</v>
      </c>
    </row>
    <row r="46" spans="1:12" ht="27.75" customHeight="1">
      <c r="A46" s="9" t="s">
        <v>1935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ht="13.5" thickBot="1">
      <c r="O47" s="72" t="s">
        <v>182</v>
      </c>
    </row>
    <row r="48" spans="1:15" ht="12.75">
      <c r="A48" s="93"/>
      <c r="B48" s="94"/>
      <c r="C48" s="11"/>
      <c r="D48" s="97" t="s">
        <v>1963</v>
      </c>
      <c r="E48" s="97"/>
      <c r="F48" s="12"/>
      <c r="G48" s="97" t="s">
        <v>132</v>
      </c>
      <c r="H48" s="97"/>
      <c r="I48" s="12"/>
      <c r="J48" s="1285" t="s">
        <v>1964</v>
      </c>
      <c r="K48" s="1286"/>
      <c r="L48" s="1287"/>
      <c r="M48" s="1288" t="s">
        <v>29</v>
      </c>
      <c r="N48" s="1289"/>
      <c r="O48" s="1290"/>
    </row>
    <row r="49" spans="1:15" ht="12.75">
      <c r="A49" s="98" t="s">
        <v>1965</v>
      </c>
      <c r="B49" s="99" t="s">
        <v>1966</v>
      </c>
      <c r="C49" s="100"/>
      <c r="D49" s="101" t="s">
        <v>1933</v>
      </c>
      <c r="E49" s="101"/>
      <c r="F49" s="102"/>
      <c r="G49" s="103" t="s">
        <v>1934</v>
      </c>
      <c r="H49" s="103"/>
      <c r="I49" s="104"/>
      <c r="J49" s="1276" t="s">
        <v>1967</v>
      </c>
      <c r="K49" s="1277"/>
      <c r="L49" s="1278"/>
      <c r="M49" s="1279" t="s">
        <v>30</v>
      </c>
      <c r="N49" s="1280"/>
      <c r="O49" s="1281"/>
    </row>
    <row r="50" spans="1:15" ht="12.75">
      <c r="A50" s="106"/>
      <c r="B50" s="70"/>
      <c r="C50" s="13"/>
      <c r="D50" s="109" t="s">
        <v>1968</v>
      </c>
      <c r="E50" s="108" t="s">
        <v>1969</v>
      </c>
      <c r="F50" s="13"/>
      <c r="G50" s="109" t="s">
        <v>1968</v>
      </c>
      <c r="H50" s="108" t="s">
        <v>1969</v>
      </c>
      <c r="I50" s="13"/>
      <c r="J50" s="109" t="s">
        <v>1968</v>
      </c>
      <c r="K50" s="108" t="s">
        <v>1969</v>
      </c>
      <c r="L50" s="13"/>
      <c r="M50" s="109" t="s">
        <v>1968</v>
      </c>
      <c r="N50" s="110" t="s">
        <v>1969</v>
      </c>
      <c r="O50" s="13"/>
    </row>
    <row r="51" spans="1:15" ht="13.5" thickBot="1">
      <c r="A51" s="111"/>
      <c r="B51" s="112"/>
      <c r="C51" s="90"/>
      <c r="D51" s="14" t="s">
        <v>1970</v>
      </c>
      <c r="E51" s="114" t="s">
        <v>1970</v>
      </c>
      <c r="F51" s="90" t="s">
        <v>1971</v>
      </c>
      <c r="G51" s="14" t="s">
        <v>1970</v>
      </c>
      <c r="H51" s="114" t="s">
        <v>1970</v>
      </c>
      <c r="I51" s="90" t="s">
        <v>1971</v>
      </c>
      <c r="J51" s="14" t="s">
        <v>1970</v>
      </c>
      <c r="K51" s="114" t="s">
        <v>1970</v>
      </c>
      <c r="L51" s="90" t="s">
        <v>1971</v>
      </c>
      <c r="M51" s="14" t="s">
        <v>1970</v>
      </c>
      <c r="N51" s="114" t="s">
        <v>1970</v>
      </c>
      <c r="O51" s="90" t="s">
        <v>1971</v>
      </c>
    </row>
    <row r="52" spans="1:15" ht="13.5" thickBot="1">
      <c r="A52" s="111"/>
      <c r="B52" s="15"/>
      <c r="C52" s="16"/>
      <c r="D52" s="14">
        <v>1</v>
      </c>
      <c r="E52" s="115">
        <v>2</v>
      </c>
      <c r="F52" s="90">
        <v>3</v>
      </c>
      <c r="G52" s="14">
        <v>4</v>
      </c>
      <c r="H52" s="115">
        <v>5</v>
      </c>
      <c r="I52" s="90">
        <v>6</v>
      </c>
      <c r="J52" s="14">
        <v>7</v>
      </c>
      <c r="K52" s="114">
        <v>8</v>
      </c>
      <c r="L52" s="90">
        <v>9</v>
      </c>
      <c r="M52" s="14">
        <v>10</v>
      </c>
      <c r="N52" s="114">
        <v>11</v>
      </c>
      <c r="O52" s="90">
        <v>12</v>
      </c>
    </row>
    <row r="53" spans="1:15" ht="15" customHeight="1">
      <c r="A53" s="120" t="s">
        <v>187</v>
      </c>
      <c r="B53" s="134" t="s">
        <v>12</v>
      </c>
      <c r="C53" s="135"/>
      <c r="D53" s="875">
        <v>700</v>
      </c>
      <c r="E53" s="876">
        <v>200</v>
      </c>
      <c r="F53" s="820">
        <f>D53+E53</f>
        <v>900</v>
      </c>
      <c r="G53" s="877">
        <v>695.39</v>
      </c>
      <c r="H53" s="878">
        <v>199.36</v>
      </c>
      <c r="I53" s="879">
        <f>G53+H53</f>
        <v>894.75</v>
      </c>
      <c r="J53" s="877">
        <v>4.498</v>
      </c>
      <c r="K53" s="822"/>
      <c r="L53" s="879">
        <f>J53+K53</f>
        <v>4.498</v>
      </c>
      <c r="M53" s="807"/>
      <c r="N53" s="808"/>
      <c r="O53" s="809"/>
    </row>
    <row r="54" spans="1:15" ht="15" customHeight="1">
      <c r="A54" s="120" t="s">
        <v>188</v>
      </c>
      <c r="B54" s="136" t="s">
        <v>13</v>
      </c>
      <c r="C54" s="137"/>
      <c r="D54" s="816"/>
      <c r="E54" s="817"/>
      <c r="F54" s="818">
        <f>D54+E54</f>
        <v>0</v>
      </c>
      <c r="G54" s="880"/>
      <c r="H54" s="881"/>
      <c r="I54" s="882">
        <f>G54+H54</f>
        <v>0</v>
      </c>
      <c r="J54" s="880"/>
      <c r="K54" s="881"/>
      <c r="L54" s="882"/>
      <c r="M54" s="816"/>
      <c r="N54" s="817"/>
      <c r="O54" s="818"/>
    </row>
    <row r="55" spans="1:15" ht="15" customHeight="1">
      <c r="A55" s="124" t="s">
        <v>1984</v>
      </c>
      <c r="B55" s="138" t="s">
        <v>14</v>
      </c>
      <c r="C55" s="89"/>
      <c r="D55" s="824"/>
      <c r="E55" s="825"/>
      <c r="F55" s="818">
        <f aca="true" t="shared" si="0" ref="F55:F61">D55+E55</f>
        <v>0</v>
      </c>
      <c r="G55" s="844"/>
      <c r="H55" s="845"/>
      <c r="I55" s="882">
        <f aca="true" t="shared" si="1" ref="I55:I60">G55+H55</f>
        <v>0</v>
      </c>
      <c r="J55" s="844"/>
      <c r="K55" s="845"/>
      <c r="L55" s="846"/>
      <c r="M55" s="824"/>
      <c r="N55" s="825"/>
      <c r="O55" s="826"/>
    </row>
    <row r="56" spans="1:15" ht="15" customHeight="1">
      <c r="A56" s="124" t="s">
        <v>1985</v>
      </c>
      <c r="B56" s="139" t="s">
        <v>15</v>
      </c>
      <c r="C56" s="89"/>
      <c r="D56" s="824">
        <v>1850</v>
      </c>
      <c r="E56" s="825"/>
      <c r="F56" s="818">
        <f t="shared" si="0"/>
        <v>1850</v>
      </c>
      <c r="G56" s="844">
        <v>1806.7</v>
      </c>
      <c r="H56" s="845"/>
      <c r="I56" s="882">
        <f t="shared" si="1"/>
        <v>1806.7</v>
      </c>
      <c r="J56" s="844">
        <v>17.191</v>
      </c>
      <c r="K56" s="845"/>
      <c r="L56" s="846">
        <f>J56+K56</f>
        <v>17.191</v>
      </c>
      <c r="M56" s="824"/>
      <c r="N56" s="825"/>
      <c r="O56" s="826"/>
    </row>
    <row r="57" spans="1:15" ht="15" customHeight="1">
      <c r="A57" s="124" t="s">
        <v>1987</v>
      </c>
      <c r="B57" s="139" t="s">
        <v>16</v>
      </c>
      <c r="C57" s="89"/>
      <c r="D57" s="824"/>
      <c r="E57" s="825"/>
      <c r="F57" s="818">
        <f t="shared" si="0"/>
        <v>0</v>
      </c>
      <c r="G57" s="844"/>
      <c r="H57" s="845"/>
      <c r="I57" s="882">
        <f t="shared" si="1"/>
        <v>0</v>
      </c>
      <c r="J57" s="844"/>
      <c r="K57" s="845"/>
      <c r="L57" s="846"/>
      <c r="M57" s="824"/>
      <c r="N57" s="825"/>
      <c r="O57" s="826"/>
    </row>
    <row r="58" spans="1:15" ht="15" customHeight="1">
      <c r="A58" s="124" t="s">
        <v>1</v>
      </c>
      <c r="B58" s="139" t="s">
        <v>17</v>
      </c>
      <c r="C58" s="89"/>
      <c r="D58" s="824"/>
      <c r="E58" s="825"/>
      <c r="F58" s="818">
        <f t="shared" si="0"/>
        <v>0</v>
      </c>
      <c r="G58" s="844"/>
      <c r="H58" s="845"/>
      <c r="I58" s="882">
        <f t="shared" si="1"/>
        <v>0</v>
      </c>
      <c r="J58" s="844"/>
      <c r="K58" s="845"/>
      <c r="L58" s="846"/>
      <c r="M58" s="824"/>
      <c r="N58" s="825"/>
      <c r="O58" s="826"/>
    </row>
    <row r="59" spans="1:15" ht="15" customHeight="1">
      <c r="A59" s="124" t="s">
        <v>3</v>
      </c>
      <c r="B59" s="139" t="s">
        <v>18</v>
      </c>
      <c r="C59" s="89"/>
      <c r="D59" s="824"/>
      <c r="E59" s="825"/>
      <c r="F59" s="818">
        <f t="shared" si="0"/>
        <v>0</v>
      </c>
      <c r="G59" s="844"/>
      <c r="H59" s="845"/>
      <c r="I59" s="882">
        <f t="shared" si="1"/>
        <v>0</v>
      </c>
      <c r="J59" s="844"/>
      <c r="K59" s="845"/>
      <c r="L59" s="846"/>
      <c r="M59" s="824"/>
      <c r="N59" s="825"/>
      <c r="O59" s="826"/>
    </row>
    <row r="60" spans="1:15" ht="15" customHeight="1" thickBot="1">
      <c r="A60" s="124" t="s">
        <v>19</v>
      </c>
      <c r="B60" s="139" t="s">
        <v>2</v>
      </c>
      <c r="C60" s="89"/>
      <c r="D60" s="824">
        <v>30</v>
      </c>
      <c r="E60" s="825"/>
      <c r="F60" s="826">
        <f t="shared" si="0"/>
        <v>30</v>
      </c>
      <c r="G60" s="844">
        <f>14.98+15</f>
        <v>29.98</v>
      </c>
      <c r="H60" s="845"/>
      <c r="I60" s="882">
        <f t="shared" si="1"/>
        <v>29.98</v>
      </c>
      <c r="J60" s="844"/>
      <c r="K60" s="845"/>
      <c r="L60" s="846"/>
      <c r="M60" s="824"/>
      <c r="N60" s="825"/>
      <c r="O60" s="826"/>
    </row>
    <row r="61" spans="1:15" ht="17.25" customHeight="1" thickBot="1">
      <c r="A61" s="125" t="s">
        <v>20</v>
      </c>
      <c r="B61" s="150" t="s">
        <v>34</v>
      </c>
      <c r="C61" s="147"/>
      <c r="D61" s="853">
        <f>SUM(D53:D60)</f>
        <v>2580</v>
      </c>
      <c r="E61" s="848">
        <f>SUM(E53:E60)</f>
        <v>200</v>
      </c>
      <c r="F61" s="883">
        <f t="shared" si="0"/>
        <v>2780</v>
      </c>
      <c r="G61" s="850">
        <f>SUM(G53:G60)</f>
        <v>2532.07</v>
      </c>
      <c r="H61" s="851">
        <f>SUM(H53:H60)</f>
        <v>199.36</v>
      </c>
      <c r="I61" s="852">
        <f>G61+H61</f>
        <v>2731.4300000000003</v>
      </c>
      <c r="J61" s="850">
        <f>SUM(J53:J60)</f>
        <v>21.689</v>
      </c>
      <c r="K61" s="851"/>
      <c r="L61" s="852">
        <f>J61+K61</f>
        <v>21.689</v>
      </c>
      <c r="M61" s="853"/>
      <c r="N61" s="848"/>
      <c r="O61" s="849"/>
    </row>
    <row r="62" ht="18.75" customHeight="1"/>
    <row r="63" ht="15" customHeight="1">
      <c r="A63" s="91"/>
    </row>
    <row r="64" spans="1:15" ht="15.75">
      <c r="A64" s="1315" t="s">
        <v>1936</v>
      </c>
      <c r="B64" s="1315"/>
      <c r="C64" s="1315"/>
      <c r="D64" s="1315"/>
      <c r="E64" s="1315"/>
      <c r="F64" s="1315"/>
      <c r="G64" s="1315"/>
      <c r="H64" s="1315"/>
      <c r="I64" s="1315"/>
      <c r="J64" s="1315"/>
      <c r="K64" s="1315"/>
      <c r="L64" s="1315"/>
      <c r="M64" s="1315"/>
      <c r="N64" s="1315"/>
      <c r="O64" s="1315"/>
    </row>
    <row r="65" spans="1:12" ht="16.5" thickBot="1">
      <c r="A65" s="92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5" ht="12.75">
      <c r="A66" s="93"/>
      <c r="B66" s="94"/>
      <c r="C66" s="11"/>
      <c r="D66" s="97" t="s">
        <v>1963</v>
      </c>
      <c r="E66" s="97"/>
      <c r="F66" s="12"/>
      <c r="G66" s="97" t="s">
        <v>132</v>
      </c>
      <c r="H66" s="97"/>
      <c r="I66" s="12"/>
      <c r="J66" s="1285" t="s">
        <v>1964</v>
      </c>
      <c r="K66" s="1286"/>
      <c r="L66" s="1287"/>
      <c r="M66" s="1288" t="s">
        <v>29</v>
      </c>
      <c r="N66" s="1289"/>
      <c r="O66" s="1290"/>
    </row>
    <row r="67" spans="1:15" ht="12.75">
      <c r="A67" s="98" t="s">
        <v>1965</v>
      </c>
      <c r="B67" s="99" t="s">
        <v>1966</v>
      </c>
      <c r="C67" s="100"/>
      <c r="D67" s="101" t="s">
        <v>1933</v>
      </c>
      <c r="E67" s="101"/>
      <c r="F67" s="102"/>
      <c r="G67" s="103" t="s">
        <v>1934</v>
      </c>
      <c r="H67" s="103"/>
      <c r="I67" s="104"/>
      <c r="J67" s="1276" t="s">
        <v>1967</v>
      </c>
      <c r="K67" s="1277"/>
      <c r="L67" s="1278"/>
      <c r="M67" s="1279" t="s">
        <v>30</v>
      </c>
      <c r="N67" s="1280"/>
      <c r="O67" s="1281"/>
    </row>
    <row r="68" spans="1:15" ht="12.75">
      <c r="A68" s="106"/>
      <c r="B68" s="70"/>
      <c r="C68" s="13"/>
      <c r="D68" s="109" t="s">
        <v>1968</v>
      </c>
      <c r="E68" s="108" t="s">
        <v>1969</v>
      </c>
      <c r="F68" s="13"/>
      <c r="G68" s="109" t="s">
        <v>1968</v>
      </c>
      <c r="H68" s="108" t="s">
        <v>1969</v>
      </c>
      <c r="I68" s="13"/>
      <c r="J68" s="109" t="s">
        <v>1968</v>
      </c>
      <c r="K68" s="108" t="s">
        <v>1969</v>
      </c>
      <c r="L68" s="13"/>
      <c r="M68" s="109" t="s">
        <v>1968</v>
      </c>
      <c r="N68" s="110" t="s">
        <v>1969</v>
      </c>
      <c r="O68" s="13"/>
    </row>
    <row r="69" spans="1:15" ht="13.5" thickBot="1">
      <c r="A69" s="111"/>
      <c r="B69" s="112"/>
      <c r="C69" s="90"/>
      <c r="D69" s="14" t="s">
        <v>1970</v>
      </c>
      <c r="E69" s="114" t="s">
        <v>1970</v>
      </c>
      <c r="F69" s="90" t="s">
        <v>1971</v>
      </c>
      <c r="G69" s="14" t="s">
        <v>1970</v>
      </c>
      <c r="H69" s="114" t="s">
        <v>1970</v>
      </c>
      <c r="I69" s="90" t="s">
        <v>1971</v>
      </c>
      <c r="J69" s="14" t="s">
        <v>1970</v>
      </c>
      <c r="K69" s="114" t="s">
        <v>1970</v>
      </c>
      <c r="L69" s="90" t="s">
        <v>1971</v>
      </c>
      <c r="M69" s="14" t="s">
        <v>1970</v>
      </c>
      <c r="N69" s="114" t="s">
        <v>1970</v>
      </c>
      <c r="O69" s="90" t="s">
        <v>1971</v>
      </c>
    </row>
    <row r="70" spans="1:15" ht="13.5" thickBot="1">
      <c r="A70" s="125"/>
      <c r="B70" s="152"/>
      <c r="C70" s="153"/>
      <c r="D70" s="154">
        <v>1</v>
      </c>
      <c r="E70" s="115">
        <v>2</v>
      </c>
      <c r="F70" s="147">
        <v>3</v>
      </c>
      <c r="G70" s="154">
        <v>4</v>
      </c>
      <c r="H70" s="115">
        <v>5</v>
      </c>
      <c r="I70" s="147">
        <v>6</v>
      </c>
      <c r="J70" s="154">
        <v>7</v>
      </c>
      <c r="K70" s="115">
        <v>8</v>
      </c>
      <c r="L70" s="147">
        <v>9</v>
      </c>
      <c r="M70" s="154">
        <v>10</v>
      </c>
      <c r="N70" s="115">
        <v>11</v>
      </c>
      <c r="O70" s="147">
        <v>12</v>
      </c>
    </row>
    <row r="71" spans="1:15" ht="25.5" customHeight="1">
      <c r="A71" s="151" t="s">
        <v>187</v>
      </c>
      <c r="B71" s="1303" t="s">
        <v>35</v>
      </c>
      <c r="C71" s="1304"/>
      <c r="D71" s="884">
        <f>D72+D73</f>
        <v>0</v>
      </c>
      <c r="E71" s="885">
        <f>E72+E73</f>
        <v>0</v>
      </c>
      <c r="F71" s="566">
        <f>D71+E71</f>
        <v>0</v>
      </c>
      <c r="G71" s="886">
        <f>G72+G73</f>
        <v>369.489</v>
      </c>
      <c r="H71" s="887">
        <f>H72+H73</f>
        <v>0</v>
      </c>
      <c r="I71" s="806">
        <f aca="true" t="shared" si="2" ref="I71:I76">G71+H71</f>
        <v>369.489</v>
      </c>
      <c r="J71" s="886">
        <f>J72+J73</f>
        <v>369.489</v>
      </c>
      <c r="K71" s="887">
        <f>K72+K73</f>
        <v>0</v>
      </c>
      <c r="L71" s="806">
        <f aca="true" t="shared" si="3" ref="L71:L76">J71+K71</f>
        <v>369.489</v>
      </c>
      <c r="M71" s="155"/>
      <c r="N71" s="156"/>
      <c r="O71" s="149"/>
    </row>
    <row r="72" spans="1:15" ht="15" customHeight="1">
      <c r="A72" s="120" t="s">
        <v>36</v>
      </c>
      <c r="B72" s="157" t="s">
        <v>76</v>
      </c>
      <c r="C72" s="158" t="s">
        <v>37</v>
      </c>
      <c r="D72" s="888">
        <v>0</v>
      </c>
      <c r="E72" s="889">
        <v>0</v>
      </c>
      <c r="F72" s="890">
        <f>D72+E72</f>
        <v>0</v>
      </c>
      <c r="G72" s="891">
        <f>G75+G78</f>
        <v>0</v>
      </c>
      <c r="H72" s="892">
        <f>H75+H78</f>
        <v>0</v>
      </c>
      <c r="I72" s="893">
        <f t="shared" si="2"/>
        <v>0</v>
      </c>
      <c r="J72" s="891">
        <f>J75+J78</f>
        <v>0</v>
      </c>
      <c r="K72" s="892">
        <f>K75+K78</f>
        <v>0</v>
      </c>
      <c r="L72" s="893">
        <f t="shared" si="3"/>
        <v>0</v>
      </c>
      <c r="M72" s="159"/>
      <c r="N72" s="160"/>
      <c r="O72" s="161"/>
    </row>
    <row r="73" spans="1:15" ht="15" customHeight="1" thickBot="1">
      <c r="A73" s="111" t="s">
        <v>38</v>
      </c>
      <c r="B73" s="1305" t="s">
        <v>39</v>
      </c>
      <c r="C73" s="1306"/>
      <c r="D73" s="894">
        <v>0</v>
      </c>
      <c r="E73" s="895">
        <v>0</v>
      </c>
      <c r="F73" s="896">
        <f>D73+E73</f>
        <v>0</v>
      </c>
      <c r="G73" s="897">
        <f>G76+G79</f>
        <v>369.489</v>
      </c>
      <c r="H73" s="898">
        <f>H76+H79</f>
        <v>0</v>
      </c>
      <c r="I73" s="899">
        <f t="shared" si="2"/>
        <v>369.489</v>
      </c>
      <c r="J73" s="897">
        <f>J76+J79</f>
        <v>369.489</v>
      </c>
      <c r="K73" s="898">
        <f>K76+K79</f>
        <v>0</v>
      </c>
      <c r="L73" s="899">
        <f t="shared" si="3"/>
        <v>369.489</v>
      </c>
      <c r="M73" s="14"/>
      <c r="N73" s="114"/>
      <c r="O73" s="90"/>
    </row>
    <row r="74" spans="1:15" ht="25.5" customHeight="1">
      <c r="A74" s="151" t="s">
        <v>1973</v>
      </c>
      <c r="B74" s="1303" t="s">
        <v>40</v>
      </c>
      <c r="C74" s="1304"/>
      <c r="D74" s="884">
        <v>0</v>
      </c>
      <c r="E74" s="885">
        <v>0</v>
      </c>
      <c r="F74" s="566">
        <v>0</v>
      </c>
      <c r="G74" s="886">
        <f>G75+G76</f>
        <v>369.489</v>
      </c>
      <c r="H74" s="887">
        <f>H75+H76</f>
        <v>0</v>
      </c>
      <c r="I74" s="806">
        <f t="shared" si="2"/>
        <v>369.489</v>
      </c>
      <c r="J74" s="886">
        <f>J75+J76</f>
        <v>369.489</v>
      </c>
      <c r="K74" s="887">
        <f>K75+K76</f>
        <v>0</v>
      </c>
      <c r="L74" s="806">
        <f t="shared" si="3"/>
        <v>369.489</v>
      </c>
      <c r="M74" s="155"/>
      <c r="N74" s="156"/>
      <c r="O74" s="149"/>
    </row>
    <row r="75" spans="1:15" ht="15" customHeight="1">
      <c r="A75" s="120" t="s">
        <v>41</v>
      </c>
      <c r="B75" s="162" t="s">
        <v>76</v>
      </c>
      <c r="C75" s="163" t="s">
        <v>37</v>
      </c>
      <c r="D75" s="900">
        <v>0</v>
      </c>
      <c r="E75" s="901">
        <v>0</v>
      </c>
      <c r="F75" s="902">
        <v>0</v>
      </c>
      <c r="G75" s="903">
        <v>0</v>
      </c>
      <c r="H75" s="904">
        <v>0</v>
      </c>
      <c r="I75" s="815">
        <f t="shared" si="2"/>
        <v>0</v>
      </c>
      <c r="J75" s="903">
        <v>0</v>
      </c>
      <c r="K75" s="904">
        <v>0</v>
      </c>
      <c r="L75" s="815">
        <f t="shared" si="3"/>
        <v>0</v>
      </c>
      <c r="M75" s="164"/>
      <c r="N75" s="105"/>
      <c r="O75" s="137"/>
    </row>
    <row r="76" spans="1:15" ht="15" customHeight="1" thickBot="1">
      <c r="A76" s="111" t="s">
        <v>42</v>
      </c>
      <c r="B76" s="1305" t="s">
        <v>39</v>
      </c>
      <c r="C76" s="1306"/>
      <c r="D76" s="894">
        <v>0</v>
      </c>
      <c r="E76" s="895">
        <v>0</v>
      </c>
      <c r="F76" s="896">
        <f>D76+E76</f>
        <v>0</v>
      </c>
      <c r="G76" s="897">
        <v>369.489</v>
      </c>
      <c r="H76" s="898">
        <v>0</v>
      </c>
      <c r="I76" s="899">
        <f t="shared" si="2"/>
        <v>369.489</v>
      </c>
      <c r="J76" s="897">
        <v>369.489</v>
      </c>
      <c r="K76" s="898">
        <v>0</v>
      </c>
      <c r="L76" s="899">
        <f t="shared" si="3"/>
        <v>369.489</v>
      </c>
      <c r="M76" s="14"/>
      <c r="N76" s="114"/>
      <c r="O76" s="90"/>
    </row>
    <row r="77" spans="1:15" ht="25.5" customHeight="1">
      <c r="A77" s="151" t="s">
        <v>43</v>
      </c>
      <c r="B77" s="1303" t="s">
        <v>44</v>
      </c>
      <c r="C77" s="1304"/>
      <c r="D77" s="884">
        <v>0</v>
      </c>
      <c r="E77" s="885">
        <v>0</v>
      </c>
      <c r="F77" s="566">
        <v>0</v>
      </c>
      <c r="G77" s="886"/>
      <c r="H77" s="887"/>
      <c r="I77" s="806"/>
      <c r="J77" s="886"/>
      <c r="K77" s="887"/>
      <c r="L77" s="806"/>
      <c r="M77" s="155"/>
      <c r="N77" s="156"/>
      <c r="O77" s="149"/>
    </row>
    <row r="78" spans="1:15" ht="15" customHeight="1">
      <c r="A78" s="120" t="s">
        <v>45</v>
      </c>
      <c r="B78" s="162" t="s">
        <v>76</v>
      </c>
      <c r="C78" s="163" t="s">
        <v>37</v>
      </c>
      <c r="D78" s="900">
        <v>0</v>
      </c>
      <c r="E78" s="901">
        <v>0</v>
      </c>
      <c r="F78" s="902">
        <v>0</v>
      </c>
      <c r="G78" s="903"/>
      <c r="H78" s="904"/>
      <c r="I78" s="815"/>
      <c r="J78" s="903"/>
      <c r="K78" s="904"/>
      <c r="L78" s="815"/>
      <c r="M78" s="164"/>
      <c r="N78" s="105"/>
      <c r="O78" s="137"/>
    </row>
    <row r="79" spans="1:15" ht="15" customHeight="1" thickBot="1">
      <c r="A79" s="111" t="s">
        <v>46</v>
      </c>
      <c r="B79" s="1305" t="s">
        <v>39</v>
      </c>
      <c r="C79" s="1306"/>
      <c r="D79" s="894">
        <v>0</v>
      </c>
      <c r="E79" s="895">
        <v>0</v>
      </c>
      <c r="F79" s="896">
        <v>0</v>
      </c>
      <c r="G79" s="897"/>
      <c r="H79" s="898"/>
      <c r="I79" s="899"/>
      <c r="J79" s="897"/>
      <c r="K79" s="898"/>
      <c r="L79" s="899"/>
      <c r="M79" s="14"/>
      <c r="N79" s="114"/>
      <c r="O79" s="90"/>
    </row>
    <row r="80" spans="1:15" ht="15" customHeight="1">
      <c r="A80" s="70"/>
      <c r="B80" s="955"/>
      <c r="C80" s="955"/>
      <c r="D80" s="35"/>
      <c r="E80" s="35"/>
      <c r="F80" s="35"/>
      <c r="G80" s="956"/>
      <c r="H80" s="956"/>
      <c r="I80" s="956"/>
      <c r="J80" s="956"/>
      <c r="K80" s="956"/>
      <c r="L80" s="956"/>
      <c r="M80" s="70"/>
      <c r="N80" s="70"/>
      <c r="O80" s="70"/>
    </row>
    <row r="81" spans="1:15" ht="15" customHeight="1">
      <c r="A81" s="70"/>
      <c r="B81" s="955"/>
      <c r="C81" s="955"/>
      <c r="D81" s="35"/>
      <c r="E81" s="35"/>
      <c r="F81" s="35"/>
      <c r="G81" s="956"/>
      <c r="H81" s="956"/>
      <c r="I81" s="956"/>
      <c r="J81" s="956"/>
      <c r="K81" s="956"/>
      <c r="L81" s="956"/>
      <c r="M81" s="70"/>
      <c r="N81" s="70"/>
      <c r="O81" s="70"/>
    </row>
    <row r="82" spans="1:15" ht="15" customHeight="1">
      <c r="A82" s="70"/>
      <c r="B82" s="955"/>
      <c r="C82" s="955"/>
      <c r="D82" s="35"/>
      <c r="E82" s="35"/>
      <c r="F82" s="35"/>
      <c r="G82" s="956"/>
      <c r="H82" s="956"/>
      <c r="I82" s="956"/>
      <c r="J82" s="956"/>
      <c r="K82" s="956"/>
      <c r="L82" s="956"/>
      <c r="M82" s="70"/>
      <c r="N82" s="70"/>
      <c r="O82" s="70"/>
    </row>
    <row r="83" spans="1:15" ht="15" customHeight="1">
      <c r="A83" s="70"/>
      <c r="B83" s="148"/>
      <c r="C83" s="165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</row>
    <row r="84" spans="1:15" ht="19.5" customHeight="1">
      <c r="A84" s="1320" t="s">
        <v>144</v>
      </c>
      <c r="B84" s="1320"/>
      <c r="C84" s="132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954" t="s">
        <v>47</v>
      </c>
    </row>
    <row r="85" spans="1:15" ht="3" customHeight="1">
      <c r="A85" s="148"/>
      <c r="B85" s="148"/>
      <c r="C85" s="165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</row>
    <row r="86" spans="1:15" ht="11.25" customHeight="1">
      <c r="A86" s="148"/>
      <c r="B86" s="148"/>
      <c r="C86" s="165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</row>
    <row r="87" spans="1:15" ht="15.75">
      <c r="A87" s="8" t="s">
        <v>1937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1:12" ht="13.5" customHeight="1" thickBot="1">
      <c r="A88" s="9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5" ht="12.75">
      <c r="A89" s="93"/>
      <c r="B89" s="94"/>
      <c r="C89" s="11"/>
      <c r="D89" s="97" t="s">
        <v>1963</v>
      </c>
      <c r="E89" s="97"/>
      <c r="F89" s="12"/>
      <c r="G89" s="97" t="s">
        <v>132</v>
      </c>
      <c r="H89" s="97"/>
      <c r="I89" s="12"/>
      <c r="J89" s="1285" t="s">
        <v>1964</v>
      </c>
      <c r="K89" s="1286"/>
      <c r="L89" s="1287"/>
      <c r="M89" s="1288" t="s">
        <v>29</v>
      </c>
      <c r="N89" s="1289"/>
      <c r="O89" s="1290"/>
    </row>
    <row r="90" spans="1:15" ht="12.75">
      <c r="A90" s="98" t="s">
        <v>1965</v>
      </c>
      <c r="B90" s="99" t="s">
        <v>1966</v>
      </c>
      <c r="C90" s="100"/>
      <c r="D90" s="101" t="s">
        <v>1933</v>
      </c>
      <c r="E90" s="101"/>
      <c r="F90" s="102"/>
      <c r="G90" s="103" t="s">
        <v>1934</v>
      </c>
      <c r="H90" s="103"/>
      <c r="I90" s="104"/>
      <c r="J90" s="1276" t="s">
        <v>1967</v>
      </c>
      <c r="K90" s="1277"/>
      <c r="L90" s="1278"/>
      <c r="M90" s="1279" t="s">
        <v>30</v>
      </c>
      <c r="N90" s="1280"/>
      <c r="O90" s="1281"/>
    </row>
    <row r="91" spans="1:15" ht="12.75">
      <c r="A91" s="106"/>
      <c r="B91" s="70"/>
      <c r="C91" s="13"/>
      <c r="D91" s="109" t="s">
        <v>1968</v>
      </c>
      <c r="E91" s="108" t="s">
        <v>1969</v>
      </c>
      <c r="F91" s="13"/>
      <c r="G91" s="109" t="s">
        <v>1968</v>
      </c>
      <c r="H91" s="108" t="s">
        <v>1969</v>
      </c>
      <c r="I91" s="13"/>
      <c r="J91" s="109" t="s">
        <v>1968</v>
      </c>
      <c r="K91" s="108" t="s">
        <v>1969</v>
      </c>
      <c r="L91" s="13"/>
      <c r="M91" s="109" t="s">
        <v>1968</v>
      </c>
      <c r="N91" s="110" t="s">
        <v>1969</v>
      </c>
      <c r="O91" s="13"/>
    </row>
    <row r="92" spans="1:15" ht="13.5" thickBot="1">
      <c r="A92" s="111"/>
      <c r="B92" s="112"/>
      <c r="C92" s="90"/>
      <c r="D92" s="14" t="s">
        <v>1970</v>
      </c>
      <c r="E92" s="114" t="s">
        <v>1970</v>
      </c>
      <c r="F92" s="90" t="s">
        <v>1971</v>
      </c>
      <c r="G92" s="14" t="s">
        <v>1970</v>
      </c>
      <c r="H92" s="114" t="s">
        <v>1970</v>
      </c>
      <c r="I92" s="90" t="s">
        <v>1971</v>
      </c>
      <c r="J92" s="14" t="s">
        <v>1970</v>
      </c>
      <c r="K92" s="114" t="s">
        <v>1970</v>
      </c>
      <c r="L92" s="90" t="s">
        <v>1971</v>
      </c>
      <c r="M92" s="14" t="s">
        <v>1970</v>
      </c>
      <c r="N92" s="114" t="s">
        <v>1970</v>
      </c>
      <c r="O92" s="90" t="s">
        <v>1971</v>
      </c>
    </row>
    <row r="93" spans="1:15" ht="13.5" thickBot="1">
      <c r="A93" s="125"/>
      <c r="B93" s="152"/>
      <c r="C93" s="153"/>
      <c r="D93" s="154">
        <v>1</v>
      </c>
      <c r="E93" s="115">
        <v>2</v>
      </c>
      <c r="F93" s="147">
        <v>3</v>
      </c>
      <c r="G93" s="154">
        <v>4</v>
      </c>
      <c r="H93" s="115">
        <v>5</v>
      </c>
      <c r="I93" s="147">
        <v>6</v>
      </c>
      <c r="J93" s="154">
        <v>7</v>
      </c>
      <c r="K93" s="115">
        <v>8</v>
      </c>
      <c r="L93" s="147">
        <v>9</v>
      </c>
      <c r="M93" s="154">
        <v>10</v>
      </c>
      <c r="N93" s="115">
        <v>11</v>
      </c>
      <c r="O93" s="147">
        <v>12</v>
      </c>
    </row>
    <row r="94" spans="1:15" ht="27" customHeight="1" thickBot="1">
      <c r="A94" s="125" t="s">
        <v>187</v>
      </c>
      <c r="B94" s="1307" t="s">
        <v>48</v>
      </c>
      <c r="C94" s="1308"/>
      <c r="D94" s="905">
        <f>D95+D96</f>
        <v>36820</v>
      </c>
      <c r="E94" s="906">
        <f>E95+E96</f>
        <v>9813</v>
      </c>
      <c r="F94" s="907">
        <f>D94+E94</f>
        <v>46633</v>
      </c>
      <c r="G94" s="908">
        <f>G95+G96</f>
        <v>34972.781</v>
      </c>
      <c r="H94" s="909">
        <f>H95+H96</f>
        <v>10343.952</v>
      </c>
      <c r="I94" s="910">
        <f>G94+H94</f>
        <v>45316.733</v>
      </c>
      <c r="J94" s="908">
        <f>J95+J96</f>
        <v>3261.2690000000002</v>
      </c>
      <c r="K94" s="909">
        <f>K95+K96</f>
        <v>599.766</v>
      </c>
      <c r="L94" s="910">
        <f>J94+K94</f>
        <v>3861.0350000000003</v>
      </c>
      <c r="M94" s="911"/>
      <c r="N94" s="912"/>
      <c r="O94" s="913"/>
    </row>
    <row r="95" spans="1:15" ht="15" customHeight="1" thickBot="1">
      <c r="A95" s="125" t="s">
        <v>1973</v>
      </c>
      <c r="B95" s="166" t="s">
        <v>76</v>
      </c>
      <c r="C95" s="167" t="s">
        <v>49</v>
      </c>
      <c r="D95" s="905">
        <v>36820</v>
      </c>
      <c r="E95" s="906">
        <v>9813</v>
      </c>
      <c r="F95" s="907">
        <f>D95+E95</f>
        <v>46633</v>
      </c>
      <c r="G95" s="908">
        <f>34972.781-369.489</f>
        <v>34603.292</v>
      </c>
      <c r="H95" s="909">
        <v>10343.952</v>
      </c>
      <c r="I95" s="910">
        <f>G95+H95</f>
        <v>44947.244</v>
      </c>
      <c r="J95" s="908">
        <f>J29+J61</f>
        <v>2891.78</v>
      </c>
      <c r="K95" s="909">
        <f>K29+K61</f>
        <v>599.766</v>
      </c>
      <c r="L95" s="910">
        <f>J95+K95</f>
        <v>3491.5460000000003</v>
      </c>
      <c r="M95" s="911"/>
      <c r="N95" s="912"/>
      <c r="O95" s="913"/>
    </row>
    <row r="96" spans="1:15" ht="26.25" customHeight="1" thickBot="1">
      <c r="A96" s="125" t="s">
        <v>43</v>
      </c>
      <c r="B96" s="1309" t="s">
        <v>656</v>
      </c>
      <c r="C96" s="1310"/>
      <c r="D96" s="911"/>
      <c r="E96" s="912"/>
      <c r="F96" s="907">
        <f>D96+E96</f>
        <v>0</v>
      </c>
      <c r="G96" s="908">
        <v>369.489</v>
      </c>
      <c r="H96" s="909"/>
      <c r="I96" s="910">
        <f>G96+H96</f>
        <v>369.489</v>
      </c>
      <c r="J96" s="908">
        <v>369.489</v>
      </c>
      <c r="K96" s="909">
        <v>0</v>
      </c>
      <c r="L96" s="910">
        <f>J96+K96</f>
        <v>369.489</v>
      </c>
      <c r="M96" s="911"/>
      <c r="N96" s="912"/>
      <c r="O96" s="913"/>
    </row>
    <row r="97" spans="1:15" ht="8.25" customHeight="1">
      <c r="A97" s="148"/>
      <c r="B97" s="148"/>
      <c r="C97" s="165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</row>
    <row r="98" spans="1:12" ht="15.75">
      <c r="A98" s="1315" t="s">
        <v>1938</v>
      </c>
      <c r="B98" s="1315"/>
      <c r="C98" s="1315"/>
      <c r="D98" s="1315"/>
      <c r="E98" s="1315"/>
      <c r="F98" s="1315"/>
      <c r="G98" s="1315"/>
      <c r="H98" s="1315"/>
      <c r="I98" s="1315"/>
      <c r="J98" s="1315"/>
      <c r="K98" s="1315"/>
      <c r="L98" s="1315"/>
    </row>
    <row r="99" spans="10:11" ht="3.75" customHeight="1" thickBot="1">
      <c r="J99" s="7"/>
      <c r="K99" s="7"/>
    </row>
    <row r="100" spans="1:15" ht="12.75">
      <c r="A100" s="93"/>
      <c r="B100" s="94"/>
      <c r="C100" s="11"/>
      <c r="D100" s="97" t="s">
        <v>50</v>
      </c>
      <c r="E100" s="97"/>
      <c r="F100" s="12"/>
      <c r="G100" s="97" t="s">
        <v>50</v>
      </c>
      <c r="H100" s="97"/>
      <c r="I100" s="26"/>
      <c r="J100" s="168" t="s">
        <v>51</v>
      </c>
      <c r="K100" s="97"/>
      <c r="L100" s="12"/>
      <c r="M100" s="1285" t="s">
        <v>52</v>
      </c>
      <c r="N100" s="1286"/>
      <c r="O100" s="1287"/>
    </row>
    <row r="101" spans="1:15" ht="9.75" customHeight="1">
      <c r="A101" s="98" t="s">
        <v>1965</v>
      </c>
      <c r="B101" s="99"/>
      <c r="C101" s="100"/>
      <c r="D101" s="169"/>
      <c r="E101" s="143" t="s">
        <v>1939</v>
      </c>
      <c r="F101" s="80"/>
      <c r="G101" s="1316" t="s">
        <v>75</v>
      </c>
      <c r="H101" s="1317"/>
      <c r="I101" s="1317"/>
      <c r="J101" s="1318" t="s">
        <v>1940</v>
      </c>
      <c r="K101" s="1317"/>
      <c r="L101" s="1317"/>
      <c r="M101" s="1316" t="s">
        <v>53</v>
      </c>
      <c r="N101" s="1317"/>
      <c r="O101" s="1319"/>
    </row>
    <row r="102" spans="1:15" ht="12.75">
      <c r="A102" s="106"/>
      <c r="B102" s="70"/>
      <c r="C102" s="13"/>
      <c r="D102" s="109" t="s">
        <v>1968</v>
      </c>
      <c r="E102" s="110" t="s">
        <v>1969</v>
      </c>
      <c r="F102" s="13"/>
      <c r="G102" s="109" t="s">
        <v>1968</v>
      </c>
      <c r="H102" s="108" t="s">
        <v>1969</v>
      </c>
      <c r="I102" s="70"/>
      <c r="J102" s="170" t="s">
        <v>1968</v>
      </c>
      <c r="K102" s="108" t="s">
        <v>1969</v>
      </c>
      <c r="L102" s="13"/>
      <c r="M102" s="109" t="s">
        <v>1968</v>
      </c>
      <c r="N102" s="108" t="s">
        <v>1969</v>
      </c>
      <c r="O102" s="13"/>
    </row>
    <row r="103" spans="1:15" ht="13.5" thickBot="1">
      <c r="A103" s="111"/>
      <c r="B103" s="112"/>
      <c r="C103" s="90"/>
      <c r="D103" s="14" t="s">
        <v>1970</v>
      </c>
      <c r="E103" s="114" t="s">
        <v>1970</v>
      </c>
      <c r="F103" s="90" t="s">
        <v>1971</v>
      </c>
      <c r="G103" s="14" t="s">
        <v>1970</v>
      </c>
      <c r="H103" s="114" t="s">
        <v>1970</v>
      </c>
      <c r="I103" s="112" t="s">
        <v>1971</v>
      </c>
      <c r="J103" s="171" t="s">
        <v>1970</v>
      </c>
      <c r="K103" s="114" t="s">
        <v>1970</v>
      </c>
      <c r="L103" s="90" t="s">
        <v>1971</v>
      </c>
      <c r="M103" s="14" t="s">
        <v>1970</v>
      </c>
      <c r="N103" s="114" t="s">
        <v>1970</v>
      </c>
      <c r="O103" s="90" t="s">
        <v>1971</v>
      </c>
    </row>
    <row r="104" spans="1:15" ht="13.5" thickBot="1">
      <c r="A104" s="111"/>
      <c r="B104" s="15"/>
      <c r="C104" s="16"/>
      <c r="D104" s="14">
        <v>1</v>
      </c>
      <c r="E104" s="115">
        <v>2</v>
      </c>
      <c r="F104" s="90">
        <v>3</v>
      </c>
      <c r="G104" s="154">
        <v>4</v>
      </c>
      <c r="H104" s="115">
        <v>5</v>
      </c>
      <c r="I104" s="172">
        <v>6</v>
      </c>
      <c r="J104" s="173">
        <v>7</v>
      </c>
      <c r="K104" s="115">
        <v>8</v>
      </c>
      <c r="L104" s="147">
        <v>9</v>
      </c>
      <c r="M104" s="154">
        <v>10</v>
      </c>
      <c r="N104" s="115">
        <v>11</v>
      </c>
      <c r="O104" s="147">
        <v>12</v>
      </c>
    </row>
    <row r="105" spans="1:15" ht="15" customHeight="1">
      <c r="A105" s="120" t="s">
        <v>187</v>
      </c>
      <c r="B105" s="1321" t="s">
        <v>24</v>
      </c>
      <c r="C105" s="1322"/>
      <c r="D105" s="877">
        <f>247.085+372.5+362+793.734+21.397+481.368+1649.106-2</f>
        <v>3925.1899999999996</v>
      </c>
      <c r="E105" s="878">
        <f>277.544+69.172</f>
        <v>346.716</v>
      </c>
      <c r="F105" s="879">
        <f>D105+E105</f>
        <v>4271.906</v>
      </c>
      <c r="G105" s="914">
        <v>782.493</v>
      </c>
      <c r="H105" s="915">
        <v>43.607</v>
      </c>
      <c r="I105" s="916">
        <f>G105+H105</f>
        <v>826.1</v>
      </c>
      <c r="J105" s="917">
        <v>5051.433</v>
      </c>
      <c r="K105" s="915">
        <v>57.612</v>
      </c>
      <c r="L105" s="918">
        <f>J105+K105</f>
        <v>5109.045</v>
      </c>
      <c r="M105" s="919"/>
      <c r="N105" s="920"/>
      <c r="O105" s="921"/>
    </row>
    <row r="106" spans="1:15" ht="15" customHeight="1">
      <c r="A106" s="124" t="s">
        <v>188</v>
      </c>
      <c r="B106" s="1311" t="s">
        <v>25</v>
      </c>
      <c r="C106" s="1312"/>
      <c r="D106" s="877">
        <f>21.594+2</f>
        <v>23.594</v>
      </c>
      <c r="E106" s="878">
        <v>0.28</v>
      </c>
      <c r="F106" s="879">
        <f>D106+E106</f>
        <v>23.874000000000002</v>
      </c>
      <c r="G106" s="922">
        <v>0.186</v>
      </c>
      <c r="H106" s="923">
        <v>0</v>
      </c>
      <c r="I106" s="924">
        <f>G106+H106</f>
        <v>0.186</v>
      </c>
      <c r="J106" s="925">
        <v>69.622</v>
      </c>
      <c r="K106" s="923">
        <v>0.635</v>
      </c>
      <c r="L106" s="926">
        <f>J106+K106</f>
        <v>70.257</v>
      </c>
      <c r="M106" s="919"/>
      <c r="N106" s="920"/>
      <c r="O106" s="921"/>
    </row>
    <row r="107" spans="1:15" ht="15" customHeight="1">
      <c r="A107" s="174" t="s">
        <v>1981</v>
      </c>
      <c r="B107" s="175" t="s">
        <v>54</v>
      </c>
      <c r="C107" s="176"/>
      <c r="D107" s="927"/>
      <c r="E107" s="928"/>
      <c r="F107" s="929"/>
      <c r="G107" s="930"/>
      <c r="H107" s="931"/>
      <c r="I107" s="932"/>
      <c r="J107" s="933"/>
      <c r="K107" s="931"/>
      <c r="L107" s="934"/>
      <c r="M107" s="935"/>
      <c r="N107" s="936"/>
      <c r="O107" s="937"/>
    </row>
    <row r="108" spans="1:15" ht="15" customHeight="1">
      <c r="A108" s="124" t="s">
        <v>1984</v>
      </c>
      <c r="B108" s="1313" t="s">
        <v>55</v>
      </c>
      <c r="C108" s="1314"/>
      <c r="D108" s="877">
        <v>943.786</v>
      </c>
      <c r="E108" s="878">
        <v>0</v>
      </c>
      <c r="F108" s="879">
        <f>D108+E108</f>
        <v>943.786</v>
      </c>
      <c r="G108" s="938">
        <v>951.894</v>
      </c>
      <c r="H108" s="939">
        <v>0</v>
      </c>
      <c r="I108" s="940">
        <f>G108+H108</f>
        <v>951.894</v>
      </c>
      <c r="J108" s="941">
        <v>19.711</v>
      </c>
      <c r="K108" s="939">
        <v>0</v>
      </c>
      <c r="L108" s="942">
        <f>J108+K108</f>
        <v>19.711</v>
      </c>
      <c r="M108" s="919"/>
      <c r="N108" s="920"/>
      <c r="O108" s="921"/>
    </row>
    <row r="109" spans="1:15" ht="17.25" customHeight="1" thickBot="1">
      <c r="A109" s="121" t="s">
        <v>56</v>
      </c>
      <c r="B109" s="140" t="s">
        <v>133</v>
      </c>
      <c r="C109" s="141"/>
      <c r="D109" s="943">
        <f>SUM(D105:D108)</f>
        <v>4892.57</v>
      </c>
      <c r="E109" s="944">
        <f>SUM(E105:E108)</f>
        <v>346.996</v>
      </c>
      <c r="F109" s="945">
        <f>D109+E109</f>
        <v>5239.566</v>
      </c>
      <c r="G109" s="946">
        <f>SUM(G105:G108)</f>
        <v>1734.573</v>
      </c>
      <c r="H109" s="947">
        <f>SUM(H105:H108)</f>
        <v>43.607</v>
      </c>
      <c r="I109" s="948">
        <f>G109+H109</f>
        <v>1778.18</v>
      </c>
      <c r="J109" s="949">
        <f>SUM(J105:J108)</f>
        <v>5140.7660000000005</v>
      </c>
      <c r="K109" s="947">
        <f>SUM(K105:K108)</f>
        <v>58.247</v>
      </c>
      <c r="L109" s="950">
        <f>J109+K109</f>
        <v>5199.013000000001</v>
      </c>
      <c r="M109" s="951"/>
      <c r="N109" s="952"/>
      <c r="O109" s="953"/>
    </row>
    <row r="110" spans="1:12" ht="6" customHeight="1">
      <c r="A110" s="70"/>
      <c r="B110" s="17"/>
      <c r="C110" s="70"/>
      <c r="D110" s="17"/>
      <c r="E110" s="17"/>
      <c r="F110" s="17"/>
      <c r="G110" s="17"/>
      <c r="H110" s="17"/>
      <c r="I110" s="17"/>
      <c r="J110" s="177"/>
      <c r="K110" s="177"/>
      <c r="L110" s="17"/>
    </row>
    <row r="111" ht="11.25" customHeight="1">
      <c r="A111" s="142" t="s">
        <v>21</v>
      </c>
    </row>
    <row r="112" ht="12.75">
      <c r="A112" s="18" t="s">
        <v>22</v>
      </c>
    </row>
    <row r="113" spans="1:7" ht="12.75">
      <c r="A113" s="18" t="s">
        <v>57</v>
      </c>
      <c r="G113" s="72"/>
    </row>
    <row r="114" ht="12.75">
      <c r="A114" s="18" t="s">
        <v>58</v>
      </c>
    </row>
    <row r="115" ht="12.75">
      <c r="A115" s="91" t="s">
        <v>59</v>
      </c>
    </row>
    <row r="116" ht="12.75">
      <c r="A116" s="91" t="s">
        <v>23</v>
      </c>
    </row>
    <row r="117" spans="1:12" ht="7.5" customHeight="1">
      <c r="A117" s="70"/>
      <c r="B117" s="17"/>
      <c r="C117" s="70"/>
      <c r="D117" s="17"/>
      <c r="E117" s="17"/>
      <c r="F117" s="17"/>
      <c r="G117" s="17"/>
      <c r="H117" s="17"/>
      <c r="I117" s="17"/>
      <c r="J117" s="177"/>
      <c r="K117" s="177"/>
      <c r="L117" s="17"/>
    </row>
    <row r="118" spans="1:15" ht="12.75" customHeight="1">
      <c r="A118" s="142" t="s">
        <v>26</v>
      </c>
      <c r="B118" s="148"/>
      <c r="C118" s="165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</row>
    <row r="119" spans="1:15" ht="12.75" customHeight="1">
      <c r="A119" s="145" t="s">
        <v>60</v>
      </c>
      <c r="B119" s="148"/>
      <c r="C119" s="165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</row>
    <row r="120" spans="1:15" ht="12.75" customHeight="1">
      <c r="A120" s="145" t="s">
        <v>61</v>
      </c>
      <c r="B120" s="148"/>
      <c r="C120" s="165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</row>
    <row r="121" spans="1:12" ht="12.75" customHeight="1">
      <c r="A121" s="145" t="s">
        <v>62</v>
      </c>
      <c r="B121" s="17"/>
      <c r="C121" s="70"/>
      <c r="D121" s="17"/>
      <c r="E121" s="17"/>
      <c r="F121" s="17"/>
      <c r="G121" s="17"/>
      <c r="H121" s="17"/>
      <c r="I121" s="17"/>
      <c r="J121" s="177"/>
      <c r="K121" s="177"/>
      <c r="L121" s="17"/>
    </row>
    <row r="122" spans="1:12" ht="8.25" customHeight="1">
      <c r="A122" s="145"/>
      <c r="B122" s="17"/>
      <c r="C122" s="70"/>
      <c r="D122" s="17"/>
      <c r="E122" s="17"/>
      <c r="F122" s="17"/>
      <c r="G122" s="17"/>
      <c r="H122" s="17"/>
      <c r="I122" s="17"/>
      <c r="J122" s="177"/>
      <c r="K122" s="177"/>
      <c r="L122" s="17"/>
    </row>
    <row r="123" spans="1:12" ht="12" customHeight="1">
      <c r="A123" s="142" t="s">
        <v>63</v>
      </c>
      <c r="B123" s="17"/>
      <c r="C123" s="70"/>
      <c r="D123" s="17"/>
      <c r="E123" s="17"/>
      <c r="F123" s="17"/>
      <c r="G123" s="17"/>
      <c r="H123" s="17"/>
      <c r="I123" s="17"/>
      <c r="J123" s="177"/>
      <c r="K123" s="177"/>
      <c r="L123" s="17"/>
    </row>
    <row r="124" spans="1:12" ht="12.75">
      <c r="A124" s="18" t="s">
        <v>64</v>
      </c>
      <c r="B124" s="17"/>
      <c r="C124" s="70"/>
      <c r="D124" s="17"/>
      <c r="E124" s="17"/>
      <c r="F124" s="17"/>
      <c r="G124" s="17"/>
      <c r="H124" s="17"/>
      <c r="I124" s="17"/>
      <c r="J124" s="177"/>
      <c r="K124" s="177"/>
      <c r="L124" s="17"/>
    </row>
    <row r="125" ht="12.75">
      <c r="A125" s="178" t="s">
        <v>65</v>
      </c>
    </row>
    <row r="126" ht="8.25" customHeight="1">
      <c r="A126" s="18"/>
    </row>
    <row r="127" spans="1:12" ht="12.75">
      <c r="A127" s="145"/>
      <c r="B127" s="18"/>
      <c r="C127" s="146"/>
      <c r="D127" s="88"/>
      <c r="E127" s="88"/>
      <c r="F127" s="88"/>
      <c r="G127" s="88"/>
      <c r="H127" s="88"/>
      <c r="I127" s="18"/>
      <c r="J127" s="88"/>
      <c r="K127" s="88"/>
      <c r="L127" s="88"/>
    </row>
    <row r="128" ht="11.25" customHeight="1">
      <c r="A128" s="18"/>
    </row>
    <row r="129" spans="1:14" ht="12.75">
      <c r="A129" s="144" t="s">
        <v>657</v>
      </c>
      <c r="B129" s="144"/>
      <c r="C129" s="144"/>
      <c r="D129" s="144"/>
      <c r="E129" s="144"/>
      <c r="H129" s="144" t="s">
        <v>1931</v>
      </c>
      <c r="N129" s="144" t="s">
        <v>1929</v>
      </c>
    </row>
    <row r="130" spans="1:8" ht="12.75">
      <c r="A130" s="144"/>
      <c r="B130" s="144"/>
      <c r="C130" s="144"/>
      <c r="D130" s="144"/>
      <c r="E130" s="144"/>
      <c r="H130" s="144"/>
    </row>
  </sheetData>
  <mergeCells count="40">
    <mergeCell ref="A3:C3"/>
    <mergeCell ref="A45:C45"/>
    <mergeCell ref="A84:C84"/>
    <mergeCell ref="B105:C105"/>
    <mergeCell ref="B77:C77"/>
    <mergeCell ref="B79:C79"/>
    <mergeCell ref="A64:O64"/>
    <mergeCell ref="J66:L66"/>
    <mergeCell ref="M66:O66"/>
    <mergeCell ref="J67:L67"/>
    <mergeCell ref="B106:C106"/>
    <mergeCell ref="B108:C108"/>
    <mergeCell ref="A98:L98"/>
    <mergeCell ref="M100:O100"/>
    <mergeCell ref="G101:I101"/>
    <mergeCell ref="J101:L101"/>
    <mergeCell ref="M101:O101"/>
    <mergeCell ref="J90:L90"/>
    <mergeCell ref="M90:O90"/>
    <mergeCell ref="B94:C94"/>
    <mergeCell ref="B96:C96"/>
    <mergeCell ref="J89:L89"/>
    <mergeCell ref="M89:O89"/>
    <mergeCell ref="B71:C71"/>
    <mergeCell ref="B73:C73"/>
    <mergeCell ref="B74:C74"/>
    <mergeCell ref="B76:C76"/>
    <mergeCell ref="M67:O67"/>
    <mergeCell ref="J48:L48"/>
    <mergeCell ref="M48:O48"/>
    <mergeCell ref="J49:L49"/>
    <mergeCell ref="M49:O49"/>
    <mergeCell ref="B26:C26"/>
    <mergeCell ref="B27:C27"/>
    <mergeCell ref="B28:C28"/>
    <mergeCell ref="B29:C29"/>
    <mergeCell ref="J11:L11"/>
    <mergeCell ref="M11:O11"/>
    <mergeCell ref="J12:L12"/>
    <mergeCell ref="M12:O12"/>
  </mergeCells>
  <printOptions/>
  <pageMargins left="0.7874015748031497" right="0.7874015748031497" top="0.984251968503937" bottom="0.984251968503937" header="0.5118110236220472" footer="0.5118110236220472"/>
  <pageSetup fitToHeight="3" fitToWidth="1" horizontalDpi="600" verticalDpi="600" orientation="landscape" paperSize="9" scale="75" r:id="rId1"/>
  <headerFooter alignWithMargins="0">
    <oddFooter>&amp;C&amp;12&amp;P+75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="85" zoomScaleNormal="85" workbookViewId="0" topLeftCell="A1">
      <selection activeCell="F55" sqref="F55:G55"/>
    </sheetView>
  </sheetViews>
  <sheetFormatPr defaultColWidth="9.00390625" defaultRowHeight="12.75"/>
  <cols>
    <col min="1" max="1" width="7.125" style="0" customWidth="1"/>
    <col min="2" max="2" width="42.75390625" style="0" customWidth="1"/>
    <col min="3" max="3" width="21.375" style="0" customWidth="1"/>
    <col min="4" max="4" width="12.125" style="0" customWidth="1"/>
    <col min="5" max="6" width="12.625" style="0" customWidth="1"/>
    <col min="7" max="7" width="15.625" style="0" customWidth="1"/>
    <col min="8" max="8" width="0.37109375" style="0" customWidth="1"/>
    <col min="10" max="10" width="12.75390625" style="0" bestFit="1" customWidth="1"/>
  </cols>
  <sheetData>
    <row r="1" ht="15.75">
      <c r="G1" s="957" t="s">
        <v>90</v>
      </c>
    </row>
    <row r="2" s="24" customFormat="1" ht="16.5" customHeight="1">
      <c r="A2" s="2" t="s">
        <v>144</v>
      </c>
    </row>
    <row r="3" ht="12.75">
      <c r="G3" s="18"/>
    </row>
    <row r="4" ht="12.75">
      <c r="G4" s="18"/>
    </row>
    <row r="5" ht="12.75">
      <c r="G5" s="18"/>
    </row>
    <row r="6" spans="1:8" s="73" customFormat="1" ht="18" customHeight="1">
      <c r="A6" s="9" t="s">
        <v>1273</v>
      </c>
      <c r="B6" s="958"/>
      <c r="C6" s="958"/>
      <c r="D6" s="958"/>
      <c r="E6" s="958"/>
      <c r="F6" s="958"/>
      <c r="G6" s="958"/>
      <c r="H6" s="958"/>
    </row>
    <row r="7" spans="1:8" s="73" customFormat="1" ht="18" customHeight="1">
      <c r="A7" s="9" t="s">
        <v>1274</v>
      </c>
      <c r="B7" s="959"/>
      <c r="C7" s="958"/>
      <c r="D7" s="958"/>
      <c r="E7" s="958"/>
      <c r="F7" s="958"/>
      <c r="G7" s="958"/>
      <c r="H7" s="958"/>
    </row>
    <row r="8" spans="1:8" s="960" customFormat="1" ht="18" customHeight="1">
      <c r="A8" s="9" t="s">
        <v>1275</v>
      </c>
      <c r="B8" s="959"/>
      <c r="C8" s="959"/>
      <c r="D8" s="959"/>
      <c r="E8" s="959"/>
      <c r="F8" s="959"/>
      <c r="G8" s="959"/>
      <c r="H8" s="959"/>
    </row>
    <row r="9" spans="1:8" ht="12.75">
      <c r="A9" s="186" t="s">
        <v>1276</v>
      </c>
      <c r="B9" s="961"/>
      <c r="C9" s="961"/>
      <c r="D9" s="961"/>
      <c r="E9" s="961"/>
      <c r="F9" s="961"/>
      <c r="G9" s="961"/>
      <c r="H9" s="74"/>
    </row>
    <row r="10" spans="1:8" ht="12.75">
      <c r="A10" s="186"/>
      <c r="B10" s="961"/>
      <c r="C10" s="961"/>
      <c r="D10" s="961"/>
      <c r="E10" s="961"/>
      <c r="F10" s="961"/>
      <c r="G10" s="961"/>
      <c r="H10" s="74"/>
    </row>
    <row r="11" spans="1:8" ht="13.5" thickBot="1">
      <c r="A11" s="186"/>
      <c r="B11" s="961"/>
      <c r="C11" s="961"/>
      <c r="D11" s="961"/>
      <c r="E11" s="961"/>
      <c r="F11" s="961"/>
      <c r="G11" s="961"/>
      <c r="H11" s="74"/>
    </row>
    <row r="12" spans="1:8" s="184" customFormat="1" ht="24" customHeight="1">
      <c r="A12" s="962"/>
      <c r="B12" s="963"/>
      <c r="C12" s="963"/>
      <c r="D12" s="964"/>
      <c r="E12" s="1323" t="s">
        <v>74</v>
      </c>
      <c r="F12" s="1324"/>
      <c r="G12" s="965" t="s">
        <v>132</v>
      </c>
      <c r="H12" s="966"/>
    </row>
    <row r="13" spans="1:8" s="184" customFormat="1" ht="24" customHeight="1" thickBot="1">
      <c r="A13" s="967"/>
      <c r="B13" s="968"/>
      <c r="C13" s="968"/>
      <c r="D13" s="969"/>
      <c r="E13" s="970" t="s">
        <v>136</v>
      </c>
      <c r="F13" s="970" t="s">
        <v>137</v>
      </c>
      <c r="G13" s="970" t="s">
        <v>1302</v>
      </c>
      <c r="H13" s="971"/>
    </row>
    <row r="14" spans="1:8" ht="15" customHeight="1">
      <c r="A14" s="972" t="s">
        <v>1277</v>
      </c>
      <c r="B14" s="17"/>
      <c r="C14" s="973"/>
      <c r="D14" s="974"/>
      <c r="E14" s="975">
        <v>53181656</v>
      </c>
      <c r="F14" s="976">
        <v>54549874</v>
      </c>
      <c r="G14" s="977">
        <v>53961607.15</v>
      </c>
      <c r="H14" s="978"/>
    </row>
    <row r="15" spans="1:8" ht="15" customHeight="1">
      <c r="A15" s="972" t="s">
        <v>1278</v>
      </c>
      <c r="B15" s="17" t="s">
        <v>1279</v>
      </c>
      <c r="C15" s="979"/>
      <c r="D15" s="974"/>
      <c r="E15" s="980"/>
      <c r="F15" s="981"/>
      <c r="G15" s="982"/>
      <c r="H15" s="978"/>
    </row>
    <row r="16" spans="1:8" ht="15" customHeight="1">
      <c r="A16" s="972"/>
      <c r="B16" s="17"/>
      <c r="C16" s="973"/>
      <c r="D16" s="974"/>
      <c r="E16" s="980"/>
      <c r="F16" s="981"/>
      <c r="G16" s="982"/>
      <c r="H16" s="978"/>
    </row>
    <row r="17" spans="1:9" ht="15" customHeight="1">
      <c r="A17" s="972" t="s">
        <v>1280</v>
      </c>
      <c r="B17" s="17"/>
      <c r="C17" s="973"/>
      <c r="D17" s="974"/>
      <c r="E17" s="980">
        <v>3701116</v>
      </c>
      <c r="F17" s="981">
        <v>4797857</v>
      </c>
      <c r="G17" s="982">
        <v>4352848.48</v>
      </c>
      <c r="H17" s="978"/>
      <c r="I17" s="983"/>
    </row>
    <row r="18" spans="1:9" ht="15" customHeight="1">
      <c r="A18" s="972" t="s">
        <v>1278</v>
      </c>
      <c r="B18" s="17" t="s">
        <v>1279</v>
      </c>
      <c r="C18" s="973"/>
      <c r="D18" s="974"/>
      <c r="E18" s="980"/>
      <c r="F18" s="981"/>
      <c r="G18" s="982"/>
      <c r="H18" s="978"/>
      <c r="I18" s="983"/>
    </row>
    <row r="19" spans="1:8" ht="15" customHeight="1">
      <c r="A19" s="972"/>
      <c r="B19" s="17"/>
      <c r="C19" s="973"/>
      <c r="D19" s="974"/>
      <c r="E19" s="980"/>
      <c r="F19" s="981"/>
      <c r="G19" s="982"/>
      <c r="H19" s="978"/>
    </row>
    <row r="20" spans="1:8" ht="15" customHeight="1">
      <c r="A20" s="972" t="s">
        <v>1281</v>
      </c>
      <c r="B20" s="17"/>
      <c r="C20" s="973"/>
      <c r="D20" s="974"/>
      <c r="E20" s="980">
        <v>815332</v>
      </c>
      <c r="F20" s="981">
        <v>993348</v>
      </c>
      <c r="G20" s="982">
        <v>993568.65</v>
      </c>
      <c r="H20" s="978"/>
    </row>
    <row r="21" spans="1:8" ht="15" customHeight="1">
      <c r="A21" s="972" t="s">
        <v>1278</v>
      </c>
      <c r="B21" s="17" t="s">
        <v>1279</v>
      </c>
      <c r="C21" s="973"/>
      <c r="D21" s="974"/>
      <c r="E21" s="980"/>
      <c r="F21" s="981"/>
      <c r="G21" s="982"/>
      <c r="H21" s="978"/>
    </row>
    <row r="22" spans="1:8" ht="15" customHeight="1">
      <c r="A22" s="972"/>
      <c r="B22" s="17"/>
      <c r="C22" s="973"/>
      <c r="D22" s="974"/>
      <c r="E22" s="980"/>
      <c r="F22" s="981"/>
      <c r="G22" s="982"/>
      <c r="H22" s="978"/>
    </row>
    <row r="23" spans="1:8" ht="15" customHeight="1">
      <c r="A23" s="972" t="s">
        <v>1282</v>
      </c>
      <c r="B23" s="17"/>
      <c r="C23" s="973"/>
      <c r="D23" s="974"/>
      <c r="E23" s="980">
        <v>50372</v>
      </c>
      <c r="F23" s="981">
        <v>82501</v>
      </c>
      <c r="G23" s="982">
        <v>82482.79</v>
      </c>
      <c r="H23" s="978"/>
    </row>
    <row r="24" spans="1:8" ht="15" customHeight="1">
      <c r="A24" s="972" t="s">
        <v>1278</v>
      </c>
      <c r="B24" s="17" t="s">
        <v>1279</v>
      </c>
      <c r="C24" s="973"/>
      <c r="D24" s="974"/>
      <c r="E24" s="980"/>
      <c r="F24" s="981"/>
      <c r="G24" s="982"/>
      <c r="H24" s="984"/>
    </row>
    <row r="25" spans="1:8" ht="15" customHeight="1">
      <c r="A25" s="972"/>
      <c r="B25" s="17"/>
      <c r="C25" s="973"/>
      <c r="D25" s="974"/>
      <c r="E25" s="980"/>
      <c r="F25" s="981"/>
      <c r="G25" s="982"/>
      <c r="H25" s="978"/>
    </row>
    <row r="26" spans="1:8" ht="15" customHeight="1">
      <c r="A26" s="972" t="s">
        <v>1283</v>
      </c>
      <c r="B26" s="17"/>
      <c r="C26" s="973"/>
      <c r="D26" s="974"/>
      <c r="E26" s="980">
        <f>102951+49519</f>
        <v>152470</v>
      </c>
      <c r="F26" s="981">
        <f>102670+469619</f>
        <v>572289</v>
      </c>
      <c r="G26" s="982">
        <f>102670+78146.12</f>
        <v>180816.12</v>
      </c>
      <c r="H26" s="978"/>
    </row>
    <row r="27" spans="1:8" ht="15" customHeight="1">
      <c r="A27" s="972" t="s">
        <v>1278</v>
      </c>
      <c r="B27" s="17" t="s">
        <v>1279</v>
      </c>
      <c r="C27" s="973" t="s">
        <v>1284</v>
      </c>
      <c r="D27" s="974"/>
      <c r="E27" s="980"/>
      <c r="F27" s="981"/>
      <c r="G27" s="982"/>
      <c r="H27" s="978"/>
    </row>
    <row r="28" spans="1:8" ht="15" customHeight="1">
      <c r="A28" s="972"/>
      <c r="B28" s="17"/>
      <c r="C28" s="973" t="s">
        <v>1285</v>
      </c>
      <c r="D28" s="974"/>
      <c r="E28" s="980"/>
      <c r="F28" s="981"/>
      <c r="G28" s="982"/>
      <c r="H28" s="978"/>
    </row>
    <row r="29" spans="1:8" ht="15" customHeight="1">
      <c r="A29" s="972"/>
      <c r="B29" s="17"/>
      <c r="C29" s="973"/>
      <c r="D29" s="974"/>
      <c r="E29" s="980"/>
      <c r="F29" s="981"/>
      <c r="G29" s="982"/>
      <c r="H29" s="978"/>
    </row>
    <row r="30" spans="1:8" ht="15" customHeight="1">
      <c r="A30" s="972" t="s">
        <v>1759</v>
      </c>
      <c r="B30" s="17"/>
      <c r="C30" s="973"/>
      <c r="D30" s="974"/>
      <c r="E30" s="980">
        <v>205000</v>
      </c>
      <c r="F30" s="981">
        <f>14035+161050</f>
        <v>175085</v>
      </c>
      <c r="G30" s="982">
        <f>14035+148963</f>
        <v>162998</v>
      </c>
      <c r="H30" s="978"/>
    </row>
    <row r="31" spans="1:8" ht="15" customHeight="1">
      <c r="A31" s="972" t="s">
        <v>1278</v>
      </c>
      <c r="B31" s="17" t="s">
        <v>1279</v>
      </c>
      <c r="C31" s="973" t="s">
        <v>1284</v>
      </c>
      <c r="D31" s="974"/>
      <c r="E31" s="980"/>
      <c r="F31" s="981"/>
      <c r="G31" s="982"/>
      <c r="H31" s="978"/>
    </row>
    <row r="32" spans="1:8" ht="15" customHeight="1">
      <c r="A32" s="972"/>
      <c r="B32" s="17"/>
      <c r="C32" s="973" t="s">
        <v>1285</v>
      </c>
      <c r="D32" s="974"/>
      <c r="E32" s="980"/>
      <c r="F32" s="981"/>
      <c r="G32" s="982"/>
      <c r="H32" s="978"/>
    </row>
    <row r="33" spans="1:8" ht="15" customHeight="1">
      <c r="A33" s="972"/>
      <c r="B33" s="17"/>
      <c r="C33" s="973"/>
      <c r="D33" s="974"/>
      <c r="E33" s="980"/>
      <c r="F33" s="981"/>
      <c r="G33" s="982"/>
      <c r="H33" s="978"/>
    </row>
    <row r="34" spans="1:8" ht="15" customHeight="1">
      <c r="A34" s="972" t="s">
        <v>1286</v>
      </c>
      <c r="B34" s="17"/>
      <c r="C34" s="973"/>
      <c r="D34" s="974"/>
      <c r="E34" s="980">
        <v>59523</v>
      </c>
      <c r="F34" s="981">
        <f>171+83576+3700+1850</f>
        <v>89297</v>
      </c>
      <c r="G34" s="982">
        <f>1073.24+86856.67+3700+1850</f>
        <v>93479.91</v>
      </c>
      <c r="H34" s="978"/>
    </row>
    <row r="35" spans="1:8" ht="15" customHeight="1">
      <c r="A35" s="972" t="s">
        <v>1287</v>
      </c>
      <c r="B35" s="17"/>
      <c r="C35" s="973"/>
      <c r="D35" s="974"/>
      <c r="E35" s="980"/>
      <c r="F35" s="981"/>
      <c r="G35" s="982"/>
      <c r="H35" s="978"/>
    </row>
    <row r="36" spans="1:8" ht="15" customHeight="1">
      <c r="A36" s="972" t="s">
        <v>1278</v>
      </c>
      <c r="B36" s="17" t="s">
        <v>1279</v>
      </c>
      <c r="C36" s="973" t="s">
        <v>1284</v>
      </c>
      <c r="D36" s="974"/>
      <c r="E36" s="980"/>
      <c r="F36" s="981"/>
      <c r="G36" s="982"/>
      <c r="H36" s="978"/>
    </row>
    <row r="37" spans="1:8" ht="15" customHeight="1">
      <c r="A37" s="972"/>
      <c r="B37" s="17"/>
      <c r="C37" s="973" t="s">
        <v>1285</v>
      </c>
      <c r="D37" s="974"/>
      <c r="E37" s="980"/>
      <c r="F37" s="981"/>
      <c r="G37" s="982"/>
      <c r="H37" s="978"/>
    </row>
    <row r="38" spans="1:8" ht="15" customHeight="1">
      <c r="A38" s="972"/>
      <c r="B38" s="17"/>
      <c r="C38" s="973"/>
      <c r="D38" s="974"/>
      <c r="E38" s="980"/>
      <c r="F38" s="981"/>
      <c r="G38" s="982"/>
      <c r="H38" s="978"/>
    </row>
    <row r="39" spans="1:8" ht="15" customHeight="1">
      <c r="A39" s="972" t="s">
        <v>1288</v>
      </c>
      <c r="B39" s="17"/>
      <c r="C39" s="973"/>
      <c r="D39" s="974"/>
      <c r="E39" s="980">
        <v>0</v>
      </c>
      <c r="F39" s="981">
        <v>600</v>
      </c>
      <c r="G39" s="982">
        <v>600</v>
      </c>
      <c r="H39" s="978"/>
    </row>
    <row r="40" spans="1:8" ht="15" customHeight="1">
      <c r="A40" s="972" t="s">
        <v>1289</v>
      </c>
      <c r="B40" s="17"/>
      <c r="C40" s="973"/>
      <c r="D40" s="974"/>
      <c r="E40" s="980"/>
      <c r="F40" s="981"/>
      <c r="G40" s="982"/>
      <c r="H40" s="978"/>
    </row>
    <row r="41" spans="1:8" ht="15" customHeight="1">
      <c r="A41" s="972" t="s">
        <v>1278</v>
      </c>
      <c r="B41" s="17" t="s">
        <v>1279</v>
      </c>
      <c r="C41" s="973" t="s">
        <v>1284</v>
      </c>
      <c r="D41" s="974"/>
      <c r="E41" s="980"/>
      <c r="F41" s="981"/>
      <c r="G41" s="982"/>
      <c r="H41" s="978"/>
    </row>
    <row r="42" spans="1:8" ht="15" customHeight="1">
      <c r="A42" s="972"/>
      <c r="B42" s="17"/>
      <c r="C42" s="973" t="s">
        <v>1285</v>
      </c>
      <c r="D42" s="974"/>
      <c r="E42" s="980"/>
      <c r="F42" s="981"/>
      <c r="G42" s="982"/>
      <c r="H42" s="978"/>
    </row>
    <row r="43" spans="1:8" ht="15" customHeight="1">
      <c r="A43" s="972"/>
      <c r="B43" s="17"/>
      <c r="C43" s="973"/>
      <c r="D43" s="974"/>
      <c r="E43" s="980"/>
      <c r="F43" s="981"/>
      <c r="G43" s="982"/>
      <c r="H43" s="978"/>
    </row>
    <row r="44" spans="1:8" ht="15" customHeight="1">
      <c r="A44" s="972" t="s">
        <v>1290</v>
      </c>
      <c r="B44" s="17"/>
      <c r="C44" s="973"/>
      <c r="D44" s="974"/>
      <c r="E44" s="980">
        <f>E14+E20+E26+E34</f>
        <v>54208981</v>
      </c>
      <c r="F44" s="981">
        <f>F14+F20+F26+F34</f>
        <v>56204808</v>
      </c>
      <c r="G44" s="982">
        <f>G14+G20+G26+G34</f>
        <v>55229471.82999999</v>
      </c>
      <c r="H44" s="978"/>
    </row>
    <row r="45" spans="1:8" ht="15" customHeight="1">
      <c r="A45" s="972" t="s">
        <v>1278</v>
      </c>
      <c r="B45" s="17" t="s">
        <v>1279</v>
      </c>
      <c r="C45" s="973"/>
      <c r="D45" s="974"/>
      <c r="E45" s="980"/>
      <c r="F45" s="981"/>
      <c r="G45" s="982"/>
      <c r="H45" s="978"/>
    </row>
    <row r="46" spans="1:8" ht="15" customHeight="1">
      <c r="A46" s="972"/>
      <c r="B46" s="17"/>
      <c r="C46" s="973"/>
      <c r="D46" s="974"/>
      <c r="E46" s="980"/>
      <c r="F46" s="981"/>
      <c r="G46" s="982"/>
      <c r="H46" s="978"/>
    </row>
    <row r="47" spans="1:8" ht="15" customHeight="1">
      <c r="A47" s="972"/>
      <c r="B47" s="17"/>
      <c r="C47" s="973"/>
      <c r="D47" s="974"/>
      <c r="E47" s="980"/>
      <c r="F47" s="981"/>
      <c r="G47" s="982"/>
      <c r="H47" s="978"/>
    </row>
    <row r="48" spans="1:8" ht="15" customHeight="1">
      <c r="A48" s="972" t="s">
        <v>1291</v>
      </c>
      <c r="B48" s="17"/>
      <c r="C48" s="973"/>
      <c r="D48" s="974"/>
      <c r="E48" s="980">
        <f>E17+E23+E30+E39</f>
        <v>3956488</v>
      </c>
      <c r="F48" s="981">
        <f>F17+F23+F30+F39</f>
        <v>5056043</v>
      </c>
      <c r="G48" s="982">
        <f>G17+G23+G30+G39</f>
        <v>4598929.2700000005</v>
      </c>
      <c r="H48" s="978"/>
    </row>
    <row r="49" spans="1:10" ht="15" customHeight="1">
      <c r="A49" s="972" t="s">
        <v>1278</v>
      </c>
      <c r="B49" s="17" t="s">
        <v>1279</v>
      </c>
      <c r="C49" s="973"/>
      <c r="D49" s="974"/>
      <c r="E49" s="980"/>
      <c r="F49" s="981"/>
      <c r="G49" s="982"/>
      <c r="H49" s="978"/>
      <c r="J49" s="1036"/>
    </row>
    <row r="50" spans="1:8" ht="15" customHeight="1">
      <c r="A50" s="972"/>
      <c r="B50" s="17"/>
      <c r="C50" s="973"/>
      <c r="D50" s="974"/>
      <c r="E50" s="985"/>
      <c r="F50" s="986"/>
      <c r="G50" s="987"/>
      <c r="H50" s="978"/>
    </row>
    <row r="51" spans="1:8" ht="15" customHeight="1" thickBot="1">
      <c r="A51" s="988"/>
      <c r="B51" s="989"/>
      <c r="C51" s="989"/>
      <c r="D51" s="990"/>
      <c r="E51" s="991"/>
      <c r="F51" s="992"/>
      <c r="G51" s="993"/>
      <c r="H51" s="994"/>
    </row>
    <row r="52" spans="1:8" ht="12.75">
      <c r="A52" s="973"/>
      <c r="B52" s="995"/>
      <c r="C52" s="973"/>
      <c r="D52" s="973"/>
      <c r="E52" s="973"/>
      <c r="F52" s="973"/>
      <c r="G52" s="973"/>
      <c r="H52" s="973"/>
    </row>
    <row r="53" spans="1:8" ht="17.25" customHeight="1">
      <c r="A53" s="996"/>
      <c r="B53" s="996"/>
      <c r="C53" s="996"/>
      <c r="D53" s="996"/>
      <c r="E53" s="996"/>
      <c r="F53" s="996"/>
      <c r="G53" s="996"/>
      <c r="H53" s="973"/>
    </row>
    <row r="54" spans="1:8" ht="18" customHeight="1">
      <c r="A54" s="973"/>
      <c r="B54" s="973"/>
      <c r="C54" s="973"/>
      <c r="D54" s="973"/>
      <c r="E54" s="973"/>
      <c r="F54" s="973"/>
      <c r="G54" s="997"/>
      <c r="H54" s="973"/>
    </row>
    <row r="55" spans="1:7" s="999" customFormat="1" ht="19.5" customHeight="1">
      <c r="A55" s="998" t="s">
        <v>77</v>
      </c>
      <c r="B55" s="431"/>
      <c r="C55" s="431" t="s">
        <v>78</v>
      </c>
      <c r="D55" s="431"/>
      <c r="E55" s="431"/>
      <c r="F55" s="1325" t="s">
        <v>1929</v>
      </c>
      <c r="G55" s="1325"/>
    </row>
    <row r="56" spans="1:7" s="19" customFormat="1" ht="18.75" customHeight="1">
      <c r="A56" s="1000"/>
      <c r="B56" s="1001"/>
      <c r="C56" s="1002"/>
      <c r="D56" s="1001"/>
      <c r="F56" s="1002"/>
      <c r="G56" s="1001"/>
    </row>
    <row r="57" s="19" customFormat="1" ht="12.75">
      <c r="A57" s="656"/>
    </row>
    <row r="58" s="19" customFormat="1" ht="12.75">
      <c r="A58" s="656"/>
    </row>
    <row r="59" spans="1:5" ht="12.75">
      <c r="A59" s="973"/>
      <c r="E59" s="983"/>
    </row>
    <row r="60" ht="12.75">
      <c r="A60" s="973"/>
    </row>
    <row r="61" spans="1:5" ht="12.75">
      <c r="A61" s="973"/>
      <c r="E61" s="983"/>
    </row>
    <row r="62" ht="12.75">
      <c r="A62" s="973"/>
    </row>
    <row r="63" ht="12.75">
      <c r="A63" s="973"/>
    </row>
  </sheetData>
  <mergeCells count="2">
    <mergeCell ref="E12:F12"/>
    <mergeCell ref="F55:G55"/>
  </mergeCells>
  <printOptions horizontalCentered="1"/>
  <pageMargins left="0.984251968503937" right="0.5905511811023623" top="0.984251968503937" bottom="0.7874015748031497" header="0.7086614173228347" footer="0.5118110236220472"/>
  <pageSetup fitToHeight="1" fitToWidth="1" horizontalDpi="600" verticalDpi="600" orientation="portrait" paperSize="9" scale="69" r:id="rId1"/>
  <headerFooter alignWithMargins="0">
    <oddFooter>&amp;C&amp;14&amp;P+78
&amp;10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zoomScale="85" zoomScaleNormal="85" workbookViewId="0" topLeftCell="A1">
      <selection activeCell="J32" sqref="J32"/>
    </sheetView>
  </sheetViews>
  <sheetFormatPr defaultColWidth="9.00390625" defaultRowHeight="12.75"/>
  <cols>
    <col min="5" max="5" width="13.25390625" style="0" customWidth="1"/>
    <col min="6" max="6" width="12.25390625" style="0" customWidth="1"/>
    <col min="7" max="7" width="16.00390625" style="0" customWidth="1"/>
    <col min="8" max="8" width="16.25390625" style="0" customWidth="1"/>
    <col min="9" max="9" width="12.375" style="0" customWidth="1"/>
    <col min="10" max="10" width="32.75390625" style="0" customWidth="1"/>
  </cols>
  <sheetData>
    <row r="1" ht="17.25" customHeight="1"/>
    <row r="2" spans="1:10" s="24" customFormat="1" ht="18" customHeight="1">
      <c r="A2" s="24" t="s">
        <v>144</v>
      </c>
      <c r="J2" s="71" t="s">
        <v>186</v>
      </c>
    </row>
    <row r="3" spans="2:10" ht="20.25" customHeight="1">
      <c r="B3" s="6"/>
      <c r="C3" s="6"/>
      <c r="D3" s="6"/>
      <c r="E3" s="6"/>
      <c r="F3" s="6"/>
      <c r="G3" s="6"/>
      <c r="H3" s="6"/>
      <c r="I3" s="6"/>
      <c r="J3" s="22"/>
    </row>
    <row r="4" spans="1:10" ht="18.75" customHeight="1">
      <c r="A4" s="1326" t="s">
        <v>1757</v>
      </c>
      <c r="B4" s="1326"/>
      <c r="C4" s="1326"/>
      <c r="D4" s="1326"/>
      <c r="E4" s="1326"/>
      <c r="F4" s="1326"/>
      <c r="G4" s="1326"/>
      <c r="H4" s="1326"/>
      <c r="I4" s="1326"/>
      <c r="J4" s="1326"/>
    </row>
    <row r="5" spans="1:10" ht="12.75">
      <c r="A5" s="1327" t="s">
        <v>135</v>
      </c>
      <c r="B5" s="1327"/>
      <c r="C5" s="1327"/>
      <c r="D5" s="1327"/>
      <c r="E5" s="1327"/>
      <c r="F5" s="1327"/>
      <c r="G5" s="1327"/>
      <c r="H5" s="1327"/>
      <c r="I5" s="1327"/>
      <c r="J5" s="1327"/>
    </row>
    <row r="6" spans="1:10" ht="13.5" thickBot="1">
      <c r="A6" s="70"/>
      <c r="B6" s="70"/>
      <c r="C6" s="70"/>
      <c r="D6" s="70"/>
      <c r="E6" s="70"/>
      <c r="F6" s="70"/>
      <c r="G6" s="70"/>
      <c r="H6" s="70"/>
      <c r="I6" s="70"/>
      <c r="J6" s="70"/>
    </row>
    <row r="7" spans="1:10" ht="18" customHeight="1">
      <c r="A7" s="25" t="s">
        <v>139</v>
      </c>
      <c r="B7" s="26"/>
      <c r="C7" s="26"/>
      <c r="D7" s="12"/>
      <c r="E7" s="27" t="s">
        <v>74</v>
      </c>
      <c r="F7" s="28"/>
      <c r="G7" s="29" t="s">
        <v>132</v>
      </c>
      <c r="H7" s="29" t="s">
        <v>140</v>
      </c>
      <c r="I7" s="30"/>
      <c r="J7" s="31"/>
    </row>
    <row r="8" spans="1:10" ht="18" customHeight="1" thickBot="1">
      <c r="A8" s="20"/>
      <c r="B8" s="21"/>
      <c r="C8" s="21"/>
      <c r="D8" s="32"/>
      <c r="E8" s="14" t="s">
        <v>136</v>
      </c>
      <c r="F8" s="14" t="s">
        <v>137</v>
      </c>
      <c r="G8" s="14" t="s">
        <v>75</v>
      </c>
      <c r="H8" s="14" t="s">
        <v>141</v>
      </c>
      <c r="I8" s="15" t="s">
        <v>142</v>
      </c>
      <c r="J8" s="16"/>
    </row>
    <row r="9" spans="1:10" ht="12.75">
      <c r="A9" s="1328" t="s">
        <v>145</v>
      </c>
      <c r="B9" s="1329"/>
      <c r="C9" s="1329"/>
      <c r="D9" s="1329"/>
      <c r="E9" s="1329"/>
      <c r="F9" s="1329"/>
      <c r="G9" s="1329"/>
      <c r="H9" s="1329"/>
      <c r="I9" s="1329"/>
      <c r="J9" s="1330"/>
    </row>
    <row r="10" spans="1:10" ht="12.75">
      <c r="A10" s="1331"/>
      <c r="B10" s="1332"/>
      <c r="C10" s="1332"/>
      <c r="D10" s="1332"/>
      <c r="E10" s="1332"/>
      <c r="F10" s="1332"/>
      <c r="G10" s="1332"/>
      <c r="H10" s="1332"/>
      <c r="I10" s="1332"/>
      <c r="J10" s="1333"/>
    </row>
    <row r="11" spans="1:10" ht="12.75">
      <c r="A11" s="1331"/>
      <c r="B11" s="1332"/>
      <c r="C11" s="1332"/>
      <c r="D11" s="1332"/>
      <c r="E11" s="1332"/>
      <c r="F11" s="1332"/>
      <c r="G11" s="1332"/>
      <c r="H11" s="1332"/>
      <c r="I11" s="1332"/>
      <c r="J11" s="1333"/>
    </row>
    <row r="12" spans="1:10" ht="12.75">
      <c r="A12" s="1331"/>
      <c r="B12" s="1332"/>
      <c r="C12" s="1332"/>
      <c r="D12" s="1332"/>
      <c r="E12" s="1332"/>
      <c r="F12" s="1332"/>
      <c r="G12" s="1332"/>
      <c r="H12" s="1332"/>
      <c r="I12" s="1332"/>
      <c r="J12" s="1333"/>
    </row>
    <row r="13" spans="1:10" ht="12.75">
      <c r="A13" s="1331"/>
      <c r="B13" s="1332"/>
      <c r="C13" s="1332"/>
      <c r="D13" s="1332"/>
      <c r="E13" s="1332"/>
      <c r="F13" s="1332"/>
      <c r="G13" s="1332"/>
      <c r="H13" s="1332"/>
      <c r="I13" s="1332"/>
      <c r="J13" s="1333"/>
    </row>
    <row r="14" spans="1:10" ht="12.75">
      <c r="A14" s="1331"/>
      <c r="B14" s="1332"/>
      <c r="C14" s="1332"/>
      <c r="D14" s="1332"/>
      <c r="E14" s="1332"/>
      <c r="F14" s="1332"/>
      <c r="G14" s="1332"/>
      <c r="H14" s="1332"/>
      <c r="I14" s="1332"/>
      <c r="J14" s="1333"/>
    </row>
    <row r="15" spans="1:10" ht="12.75">
      <c r="A15" s="1331"/>
      <c r="B15" s="1332"/>
      <c r="C15" s="1332"/>
      <c r="D15" s="1332"/>
      <c r="E15" s="1332"/>
      <c r="F15" s="1332"/>
      <c r="G15" s="1332"/>
      <c r="H15" s="1332"/>
      <c r="I15" s="1332"/>
      <c r="J15" s="1333"/>
    </row>
    <row r="16" spans="1:10" ht="12.75">
      <c r="A16" s="1331"/>
      <c r="B16" s="1332"/>
      <c r="C16" s="1332"/>
      <c r="D16" s="1332"/>
      <c r="E16" s="1332"/>
      <c r="F16" s="1332"/>
      <c r="G16" s="1332"/>
      <c r="H16" s="1332"/>
      <c r="I16" s="1332"/>
      <c r="J16" s="1333"/>
    </row>
    <row r="17" spans="1:10" ht="12.75">
      <c r="A17" s="1331"/>
      <c r="B17" s="1332"/>
      <c r="C17" s="1332"/>
      <c r="D17" s="1332"/>
      <c r="E17" s="1332"/>
      <c r="F17" s="1332"/>
      <c r="G17" s="1332"/>
      <c r="H17" s="1332"/>
      <c r="I17" s="1332"/>
      <c r="J17" s="1333"/>
    </row>
    <row r="18" spans="1:10" ht="12.75">
      <c r="A18" s="1331"/>
      <c r="B18" s="1332"/>
      <c r="C18" s="1332"/>
      <c r="D18" s="1332"/>
      <c r="E18" s="1332"/>
      <c r="F18" s="1332"/>
      <c r="G18" s="1332"/>
      <c r="H18" s="1332"/>
      <c r="I18" s="1332"/>
      <c r="J18" s="1333"/>
    </row>
    <row r="19" spans="1:10" ht="12.75">
      <c r="A19" s="1331"/>
      <c r="B19" s="1332"/>
      <c r="C19" s="1332"/>
      <c r="D19" s="1332"/>
      <c r="E19" s="1332"/>
      <c r="F19" s="1332"/>
      <c r="G19" s="1332"/>
      <c r="H19" s="1332"/>
      <c r="I19" s="1332"/>
      <c r="J19" s="1333"/>
    </row>
    <row r="20" spans="1:10" ht="12.75">
      <c r="A20" s="1331"/>
      <c r="B20" s="1332"/>
      <c r="C20" s="1332"/>
      <c r="D20" s="1332"/>
      <c r="E20" s="1332"/>
      <c r="F20" s="1332"/>
      <c r="G20" s="1332"/>
      <c r="H20" s="1332"/>
      <c r="I20" s="1332"/>
      <c r="J20" s="1333"/>
    </row>
    <row r="21" spans="1:10" ht="12.75">
      <c r="A21" s="1331"/>
      <c r="B21" s="1332"/>
      <c r="C21" s="1332"/>
      <c r="D21" s="1332"/>
      <c r="E21" s="1332"/>
      <c r="F21" s="1332"/>
      <c r="G21" s="1332"/>
      <c r="H21" s="1332"/>
      <c r="I21" s="1332"/>
      <c r="J21" s="1333"/>
    </row>
    <row r="22" spans="1:10" ht="12.75">
      <c r="A22" s="1331"/>
      <c r="B22" s="1332"/>
      <c r="C22" s="1332"/>
      <c r="D22" s="1332"/>
      <c r="E22" s="1332"/>
      <c r="F22" s="1332"/>
      <c r="G22" s="1332"/>
      <c r="H22" s="1332"/>
      <c r="I22" s="1332"/>
      <c r="J22" s="1333"/>
    </row>
    <row r="23" spans="1:10" ht="12.75">
      <c r="A23" s="1331"/>
      <c r="B23" s="1332"/>
      <c r="C23" s="1332"/>
      <c r="D23" s="1332"/>
      <c r="E23" s="1332"/>
      <c r="F23" s="1332"/>
      <c r="G23" s="1332"/>
      <c r="H23" s="1332"/>
      <c r="I23" s="1332"/>
      <c r="J23" s="1333"/>
    </row>
    <row r="24" spans="1:10" ht="12.75">
      <c r="A24" s="1331"/>
      <c r="B24" s="1332"/>
      <c r="C24" s="1332"/>
      <c r="D24" s="1332"/>
      <c r="E24" s="1332"/>
      <c r="F24" s="1332"/>
      <c r="G24" s="1332"/>
      <c r="H24" s="1332"/>
      <c r="I24" s="1332"/>
      <c r="J24" s="1333"/>
    </row>
    <row r="25" spans="1:10" ht="12.75">
      <c r="A25" s="1331"/>
      <c r="B25" s="1332"/>
      <c r="C25" s="1332"/>
      <c r="D25" s="1332"/>
      <c r="E25" s="1332"/>
      <c r="F25" s="1332"/>
      <c r="G25" s="1332"/>
      <c r="H25" s="1332"/>
      <c r="I25" s="1332"/>
      <c r="J25" s="1333"/>
    </row>
    <row r="26" spans="1:10" ht="12.75">
      <c r="A26" s="1331"/>
      <c r="B26" s="1332"/>
      <c r="C26" s="1332"/>
      <c r="D26" s="1332"/>
      <c r="E26" s="1332"/>
      <c r="F26" s="1332"/>
      <c r="G26" s="1332"/>
      <c r="H26" s="1332"/>
      <c r="I26" s="1332"/>
      <c r="J26" s="1333"/>
    </row>
    <row r="27" spans="1:10" ht="12.75">
      <c r="A27" s="1331"/>
      <c r="B27" s="1332"/>
      <c r="C27" s="1332"/>
      <c r="D27" s="1332"/>
      <c r="E27" s="1332"/>
      <c r="F27" s="1332"/>
      <c r="G27" s="1332"/>
      <c r="H27" s="1332"/>
      <c r="I27" s="1332"/>
      <c r="J27" s="1333"/>
    </row>
    <row r="28" spans="1:10" ht="13.5" thickBot="1">
      <c r="A28" s="1334"/>
      <c r="B28" s="1335"/>
      <c r="C28" s="1335"/>
      <c r="D28" s="1335"/>
      <c r="E28" s="1335"/>
      <c r="F28" s="1335"/>
      <c r="G28" s="1335"/>
      <c r="H28" s="1335"/>
      <c r="I28" s="1335"/>
      <c r="J28" s="1336"/>
    </row>
    <row r="29" spans="1:10" ht="12.75">
      <c r="A29" s="17"/>
      <c r="B29" s="17"/>
      <c r="C29" s="17"/>
      <c r="D29" s="17"/>
      <c r="E29" s="17"/>
      <c r="F29" s="17"/>
      <c r="G29" s="17"/>
      <c r="H29" s="17"/>
      <c r="I29" s="17"/>
      <c r="J29" s="17"/>
    </row>
    <row r="30" spans="1:10" ht="12.75">
      <c r="A30" s="17"/>
      <c r="B30" s="17"/>
      <c r="C30" s="17"/>
      <c r="D30" s="17"/>
      <c r="E30" s="17"/>
      <c r="F30" s="17"/>
      <c r="G30" s="17"/>
      <c r="H30" s="17"/>
      <c r="I30" s="17"/>
      <c r="J30" s="17"/>
    </row>
    <row r="31" spans="1:10" ht="12.75">
      <c r="A31" s="17"/>
      <c r="B31" s="17"/>
      <c r="C31" s="17"/>
      <c r="D31" s="17"/>
      <c r="E31" s="17"/>
      <c r="F31" s="17"/>
      <c r="G31" s="17"/>
      <c r="H31" s="17"/>
      <c r="I31" s="17"/>
      <c r="J31" s="17"/>
    </row>
    <row r="32" spans="1:10" ht="12.75">
      <c r="A32" s="17" t="s">
        <v>77</v>
      </c>
      <c r="B32" s="6"/>
      <c r="C32" s="6"/>
      <c r="D32" s="6"/>
      <c r="E32" s="6"/>
      <c r="F32" s="6"/>
      <c r="G32" s="1337" t="s">
        <v>78</v>
      </c>
      <c r="H32" s="1338"/>
      <c r="I32" s="1338"/>
      <c r="J32" s="35" t="s">
        <v>1929</v>
      </c>
    </row>
    <row r="33" spans="1:10" ht="12.7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ht="12.75">
      <c r="A34" s="17"/>
      <c r="B34" s="6"/>
      <c r="C34" s="6"/>
      <c r="D34" s="6"/>
      <c r="E34" s="6"/>
      <c r="F34" s="6"/>
      <c r="G34" s="6"/>
      <c r="H34" s="6"/>
      <c r="I34" s="6"/>
      <c r="J34" s="6"/>
    </row>
  </sheetData>
  <mergeCells count="4">
    <mergeCell ref="A4:J4"/>
    <mergeCell ref="A5:J5"/>
    <mergeCell ref="A9:J28"/>
    <mergeCell ref="G32:I32"/>
  </mergeCells>
  <printOptions horizontalCentered="1"/>
  <pageMargins left="0.7874015748031497" right="0.7874015748031497" top="0.984251968503937" bottom="0.7874015748031497" header="0.7086614173228347" footer="0.5118110236220472"/>
  <pageSetup fitToHeight="1" fitToWidth="1" horizontalDpi="600" verticalDpi="600" orientation="landscape" paperSize="9" scale="94" r:id="rId1"/>
  <headerFooter alignWithMargins="0">
    <oddFooter>&amp;C&amp;P+79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workbookViewId="0" topLeftCell="C10">
      <selection activeCell="J32" sqref="J32"/>
    </sheetView>
  </sheetViews>
  <sheetFormatPr defaultColWidth="9.00390625" defaultRowHeight="12.75"/>
  <cols>
    <col min="5" max="5" width="13.25390625" style="0" customWidth="1"/>
    <col min="6" max="6" width="12.25390625" style="0" customWidth="1"/>
    <col min="7" max="7" width="16.00390625" style="0" customWidth="1"/>
    <col min="8" max="8" width="16.25390625" style="0" customWidth="1"/>
    <col min="9" max="9" width="12.375" style="0" customWidth="1"/>
    <col min="10" max="10" width="32.75390625" style="0" customWidth="1"/>
  </cols>
  <sheetData>
    <row r="1" ht="17.25" customHeight="1"/>
    <row r="2" spans="1:10" s="24" customFormat="1" ht="18" customHeight="1">
      <c r="A2" s="24" t="s">
        <v>144</v>
      </c>
      <c r="J2" s="71" t="s">
        <v>184</v>
      </c>
    </row>
    <row r="3" spans="2:10" ht="20.25" customHeight="1">
      <c r="B3" s="6"/>
      <c r="C3" s="6"/>
      <c r="D3" s="6"/>
      <c r="E3" s="6"/>
      <c r="F3" s="6"/>
      <c r="G3" s="6"/>
      <c r="H3" s="6"/>
      <c r="I3" s="6"/>
      <c r="J3" s="22"/>
    </row>
    <row r="4" spans="1:10" ht="18.75" customHeight="1">
      <c r="A4" s="1326" t="s">
        <v>185</v>
      </c>
      <c r="B4" s="1326"/>
      <c r="C4" s="1326"/>
      <c r="D4" s="1326"/>
      <c r="E4" s="1326"/>
      <c r="F4" s="1326"/>
      <c r="G4" s="1326"/>
      <c r="H4" s="1326"/>
      <c r="I4" s="1326"/>
      <c r="J4" s="1326"/>
    </row>
    <row r="5" spans="1:10" ht="12.75">
      <c r="A5" s="1327" t="s">
        <v>135</v>
      </c>
      <c r="B5" s="1327"/>
      <c r="C5" s="1327"/>
      <c r="D5" s="1327"/>
      <c r="E5" s="1327"/>
      <c r="F5" s="1327"/>
      <c r="G5" s="1327"/>
      <c r="H5" s="1327"/>
      <c r="I5" s="1327"/>
      <c r="J5" s="1327"/>
    </row>
    <row r="6" spans="1:10" ht="13.5" thickBot="1">
      <c r="A6" s="70"/>
      <c r="B6" s="70"/>
      <c r="C6" s="70"/>
      <c r="D6" s="70"/>
      <c r="E6" s="70"/>
      <c r="F6" s="70"/>
      <c r="G6" s="70"/>
      <c r="H6" s="70"/>
      <c r="I6" s="70"/>
      <c r="J6" s="70"/>
    </row>
    <row r="7" spans="1:10" ht="18" customHeight="1">
      <c r="A7" s="25" t="s">
        <v>139</v>
      </c>
      <c r="B7" s="26"/>
      <c r="C7" s="26"/>
      <c r="D7" s="12"/>
      <c r="E7" s="27" t="s">
        <v>74</v>
      </c>
      <c r="F7" s="28"/>
      <c r="G7" s="29" t="s">
        <v>132</v>
      </c>
      <c r="H7" s="29" t="s">
        <v>140</v>
      </c>
      <c r="I7" s="30"/>
      <c r="J7" s="31"/>
    </row>
    <row r="8" spans="1:10" ht="18" customHeight="1" thickBot="1">
      <c r="A8" s="20"/>
      <c r="B8" s="21"/>
      <c r="C8" s="21"/>
      <c r="D8" s="32"/>
      <c r="E8" s="14" t="s">
        <v>136</v>
      </c>
      <c r="F8" s="14" t="s">
        <v>137</v>
      </c>
      <c r="G8" s="14" t="s">
        <v>75</v>
      </c>
      <c r="H8" s="14" t="s">
        <v>141</v>
      </c>
      <c r="I8" s="15" t="s">
        <v>142</v>
      </c>
      <c r="J8" s="16"/>
    </row>
    <row r="9" spans="1:10" ht="12.75">
      <c r="A9" s="1328" t="s">
        <v>145</v>
      </c>
      <c r="B9" s="1329"/>
      <c r="C9" s="1329"/>
      <c r="D9" s="1329"/>
      <c r="E9" s="1329"/>
      <c r="F9" s="1329"/>
      <c r="G9" s="1329"/>
      <c r="H9" s="1329"/>
      <c r="I9" s="1329"/>
      <c r="J9" s="1330"/>
    </row>
    <row r="10" spans="1:10" ht="12.75">
      <c r="A10" s="1331"/>
      <c r="B10" s="1332"/>
      <c r="C10" s="1332"/>
      <c r="D10" s="1332"/>
      <c r="E10" s="1332"/>
      <c r="F10" s="1332"/>
      <c r="G10" s="1332"/>
      <c r="H10" s="1332"/>
      <c r="I10" s="1332"/>
      <c r="J10" s="1333"/>
    </row>
    <row r="11" spans="1:10" ht="12.75">
      <c r="A11" s="1331"/>
      <c r="B11" s="1332"/>
      <c r="C11" s="1332"/>
      <c r="D11" s="1332"/>
      <c r="E11" s="1332"/>
      <c r="F11" s="1332"/>
      <c r="G11" s="1332"/>
      <c r="H11" s="1332"/>
      <c r="I11" s="1332"/>
      <c r="J11" s="1333"/>
    </row>
    <row r="12" spans="1:10" ht="12.75">
      <c r="A12" s="1331"/>
      <c r="B12" s="1332"/>
      <c r="C12" s="1332"/>
      <c r="D12" s="1332"/>
      <c r="E12" s="1332"/>
      <c r="F12" s="1332"/>
      <c r="G12" s="1332"/>
      <c r="H12" s="1332"/>
      <c r="I12" s="1332"/>
      <c r="J12" s="1333"/>
    </row>
    <row r="13" spans="1:10" ht="12.75">
      <c r="A13" s="1331"/>
      <c r="B13" s="1332"/>
      <c r="C13" s="1332"/>
      <c r="D13" s="1332"/>
      <c r="E13" s="1332"/>
      <c r="F13" s="1332"/>
      <c r="G13" s="1332"/>
      <c r="H13" s="1332"/>
      <c r="I13" s="1332"/>
      <c r="J13" s="1333"/>
    </row>
    <row r="14" spans="1:10" ht="12.75">
      <c r="A14" s="1331"/>
      <c r="B14" s="1332"/>
      <c r="C14" s="1332"/>
      <c r="D14" s="1332"/>
      <c r="E14" s="1332"/>
      <c r="F14" s="1332"/>
      <c r="G14" s="1332"/>
      <c r="H14" s="1332"/>
      <c r="I14" s="1332"/>
      <c r="J14" s="1333"/>
    </row>
    <row r="15" spans="1:10" ht="12.75">
      <c r="A15" s="1331"/>
      <c r="B15" s="1332"/>
      <c r="C15" s="1332"/>
      <c r="D15" s="1332"/>
      <c r="E15" s="1332"/>
      <c r="F15" s="1332"/>
      <c r="G15" s="1332"/>
      <c r="H15" s="1332"/>
      <c r="I15" s="1332"/>
      <c r="J15" s="1333"/>
    </row>
    <row r="16" spans="1:10" ht="12.75">
      <c r="A16" s="1331"/>
      <c r="B16" s="1332"/>
      <c r="C16" s="1332"/>
      <c r="D16" s="1332"/>
      <c r="E16" s="1332"/>
      <c r="F16" s="1332"/>
      <c r="G16" s="1332"/>
      <c r="H16" s="1332"/>
      <c r="I16" s="1332"/>
      <c r="J16" s="1333"/>
    </row>
    <row r="17" spans="1:10" ht="12.75">
      <c r="A17" s="1331"/>
      <c r="B17" s="1332"/>
      <c r="C17" s="1332"/>
      <c r="D17" s="1332"/>
      <c r="E17" s="1332"/>
      <c r="F17" s="1332"/>
      <c r="G17" s="1332"/>
      <c r="H17" s="1332"/>
      <c r="I17" s="1332"/>
      <c r="J17" s="1333"/>
    </row>
    <row r="18" spans="1:10" ht="12.75">
      <c r="A18" s="1331"/>
      <c r="B18" s="1332"/>
      <c r="C18" s="1332"/>
      <c r="D18" s="1332"/>
      <c r="E18" s="1332"/>
      <c r="F18" s="1332"/>
      <c r="G18" s="1332"/>
      <c r="H18" s="1332"/>
      <c r="I18" s="1332"/>
      <c r="J18" s="1333"/>
    </row>
    <row r="19" spans="1:10" ht="12.75">
      <c r="A19" s="1331"/>
      <c r="B19" s="1332"/>
      <c r="C19" s="1332"/>
      <c r="D19" s="1332"/>
      <c r="E19" s="1332"/>
      <c r="F19" s="1332"/>
      <c r="G19" s="1332"/>
      <c r="H19" s="1332"/>
      <c r="I19" s="1332"/>
      <c r="J19" s="1333"/>
    </row>
    <row r="20" spans="1:10" ht="12.75">
      <c r="A20" s="1331"/>
      <c r="B20" s="1332"/>
      <c r="C20" s="1332"/>
      <c r="D20" s="1332"/>
      <c r="E20" s="1332"/>
      <c r="F20" s="1332"/>
      <c r="G20" s="1332"/>
      <c r="H20" s="1332"/>
      <c r="I20" s="1332"/>
      <c r="J20" s="1333"/>
    </row>
    <row r="21" spans="1:10" ht="12.75">
      <c r="A21" s="1331"/>
      <c r="B21" s="1332"/>
      <c r="C21" s="1332"/>
      <c r="D21" s="1332"/>
      <c r="E21" s="1332"/>
      <c r="F21" s="1332"/>
      <c r="G21" s="1332"/>
      <c r="H21" s="1332"/>
      <c r="I21" s="1332"/>
      <c r="J21" s="1333"/>
    </row>
    <row r="22" spans="1:10" ht="12.75">
      <c r="A22" s="1331"/>
      <c r="B22" s="1332"/>
      <c r="C22" s="1332"/>
      <c r="D22" s="1332"/>
      <c r="E22" s="1332"/>
      <c r="F22" s="1332"/>
      <c r="G22" s="1332"/>
      <c r="H22" s="1332"/>
      <c r="I22" s="1332"/>
      <c r="J22" s="1333"/>
    </row>
    <row r="23" spans="1:10" ht="12.75">
      <c r="A23" s="1331"/>
      <c r="B23" s="1332"/>
      <c r="C23" s="1332"/>
      <c r="D23" s="1332"/>
      <c r="E23" s="1332"/>
      <c r="F23" s="1332"/>
      <c r="G23" s="1332"/>
      <c r="H23" s="1332"/>
      <c r="I23" s="1332"/>
      <c r="J23" s="1333"/>
    </row>
    <row r="24" spans="1:10" ht="12.75">
      <c r="A24" s="1331"/>
      <c r="B24" s="1332"/>
      <c r="C24" s="1332"/>
      <c r="D24" s="1332"/>
      <c r="E24" s="1332"/>
      <c r="F24" s="1332"/>
      <c r="G24" s="1332"/>
      <c r="H24" s="1332"/>
      <c r="I24" s="1332"/>
      <c r="J24" s="1333"/>
    </row>
    <row r="25" spans="1:10" ht="12.75">
      <c r="A25" s="1331"/>
      <c r="B25" s="1332"/>
      <c r="C25" s="1332"/>
      <c r="D25" s="1332"/>
      <c r="E25" s="1332"/>
      <c r="F25" s="1332"/>
      <c r="G25" s="1332"/>
      <c r="H25" s="1332"/>
      <c r="I25" s="1332"/>
      <c r="J25" s="1333"/>
    </row>
    <row r="26" spans="1:10" ht="12.75">
      <c r="A26" s="1331"/>
      <c r="B26" s="1332"/>
      <c r="C26" s="1332"/>
      <c r="D26" s="1332"/>
      <c r="E26" s="1332"/>
      <c r="F26" s="1332"/>
      <c r="G26" s="1332"/>
      <c r="H26" s="1332"/>
      <c r="I26" s="1332"/>
      <c r="J26" s="1333"/>
    </row>
    <row r="27" spans="1:10" ht="12.75">
      <c r="A27" s="1331"/>
      <c r="B27" s="1332"/>
      <c r="C27" s="1332"/>
      <c r="D27" s="1332"/>
      <c r="E27" s="1332"/>
      <c r="F27" s="1332"/>
      <c r="G27" s="1332"/>
      <c r="H27" s="1332"/>
      <c r="I27" s="1332"/>
      <c r="J27" s="1333"/>
    </row>
    <row r="28" spans="1:10" ht="13.5" thickBot="1">
      <c r="A28" s="1334"/>
      <c r="B28" s="1335"/>
      <c r="C28" s="1335"/>
      <c r="D28" s="1335"/>
      <c r="E28" s="1335"/>
      <c r="F28" s="1335"/>
      <c r="G28" s="1335"/>
      <c r="H28" s="1335"/>
      <c r="I28" s="1335"/>
      <c r="J28" s="1336"/>
    </row>
    <row r="29" spans="1:10" ht="12.75">
      <c r="A29" s="17"/>
      <c r="B29" s="17"/>
      <c r="C29" s="17"/>
      <c r="D29" s="17"/>
      <c r="E29" s="17"/>
      <c r="F29" s="17"/>
      <c r="G29" s="17"/>
      <c r="H29" s="17"/>
      <c r="I29" s="17"/>
      <c r="J29" s="17"/>
    </row>
    <row r="30" spans="1:10" ht="12.75">
      <c r="A30" s="17"/>
      <c r="B30" s="17"/>
      <c r="C30" s="17"/>
      <c r="D30" s="17"/>
      <c r="E30" s="17"/>
      <c r="F30" s="17"/>
      <c r="G30" s="17"/>
      <c r="H30" s="17"/>
      <c r="I30" s="17"/>
      <c r="J30" s="17"/>
    </row>
    <row r="31" spans="1:10" ht="12.75">
      <c r="A31" s="17"/>
      <c r="B31" s="17"/>
      <c r="C31" s="17"/>
      <c r="D31" s="17"/>
      <c r="E31" s="17"/>
      <c r="F31" s="17"/>
      <c r="G31" s="17"/>
      <c r="H31" s="17"/>
      <c r="I31" s="17"/>
      <c r="J31" s="17"/>
    </row>
    <row r="32" spans="1:10" ht="12.75">
      <c r="A32" s="17" t="s">
        <v>77</v>
      </c>
      <c r="B32" s="6"/>
      <c r="C32" s="6"/>
      <c r="D32" s="6"/>
      <c r="E32" s="6"/>
      <c r="F32" s="6"/>
      <c r="G32" s="1337" t="s">
        <v>78</v>
      </c>
      <c r="H32" s="1338"/>
      <c r="I32" s="1338"/>
      <c r="J32" s="35" t="s">
        <v>1929</v>
      </c>
    </row>
    <row r="33" spans="1:10" ht="12.7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ht="12.75">
      <c r="A34" s="17"/>
      <c r="B34" s="6"/>
      <c r="C34" s="6"/>
      <c r="D34" s="6"/>
      <c r="E34" s="6"/>
      <c r="F34" s="6"/>
      <c r="G34" s="6"/>
      <c r="H34" s="6"/>
      <c r="I34" s="6"/>
      <c r="J34" s="6"/>
    </row>
  </sheetData>
  <mergeCells count="4">
    <mergeCell ref="A4:J4"/>
    <mergeCell ref="A5:J5"/>
    <mergeCell ref="A9:J28"/>
    <mergeCell ref="G32:I32"/>
  </mergeCells>
  <printOptions/>
  <pageMargins left="0.7874015748031497" right="0.7874015748031497" top="0.984251968503937" bottom="0.984251968503937" header="0.7086614173228347" footer="0.5118110236220472"/>
  <pageSetup fitToHeight="1" fitToWidth="1" horizontalDpi="600" verticalDpi="600" orientation="landscape" paperSize="9" scale="94" r:id="rId1"/>
  <headerFooter alignWithMargins="0">
    <oddFooter>&amp;C&amp;P+80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</dc:creator>
  <cp:keywords/>
  <dc:description/>
  <cp:lastModifiedBy>Landsingerova</cp:lastModifiedBy>
  <cp:lastPrinted>2009-03-06T12:52:49Z</cp:lastPrinted>
  <dcterms:created xsi:type="dcterms:W3CDTF">2005-01-27T13:09:07Z</dcterms:created>
  <dcterms:modified xsi:type="dcterms:W3CDTF">2009-03-11T12:47:09Z</dcterms:modified>
  <cp:category/>
  <cp:version/>
  <cp:contentType/>
  <cp:contentStatus/>
</cp:coreProperties>
</file>