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975" windowWidth="19005" windowHeight="3960" tabRatio="892" firstSheet="1" activeTab="1"/>
  </bookViews>
  <sheets>
    <sheet name="Nastavení" sheetId="1" state="hidden" r:id="rId1"/>
    <sheet name="Tit." sheetId="2" r:id="rId2"/>
    <sheet name="I.inst + DO" sheetId="3" r:id="rId3"/>
    <sheet name="NZ-SPri" sheetId="4" r:id="rId4"/>
    <sheet name="NZ-Opak" sheetId="5" r:id="rId5"/>
    <sheet name="NZ-kde" sheetId="6" r:id="rId6"/>
    <sheet name="demo" sheetId="7" r:id="rId7"/>
    <sheet name="MBD" sheetId="8" r:id="rId8"/>
    <sheet name="Ž po měsících" sheetId="9" r:id="rId9"/>
    <sheet name="Dublin" sheetId="10" r:id="rId10"/>
    <sheet name="KS s odkl. účinkem" sheetId="11" r:id="rId11"/>
    <sheet name="KS_bez odkl." sheetId="12" r:id="rId12"/>
    <sheet name="Kasace,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 + DO'!$2:$6</definedName>
    <definedName name="_xlnm.Print_Titles" localSheetId="10">'KS s odkl. účinkem'!$1:$4</definedName>
    <definedName name="_xlnm.Print_Titles" localSheetId="4">'NZ-Opak'!$1:$2</definedName>
    <definedName name="_xlnm.Print_Titles" localSheetId="3">'NZ-SPri'!$2:$3</definedName>
    <definedName name="_xlnm.Print_Area" localSheetId="6">'demo'!$A$1:$J$26</definedName>
    <definedName name="_xlnm.Print_Area" localSheetId="9">'Dublin'!$A$1:$H$41</definedName>
    <definedName name="_xlnm.Print_Area" localSheetId="2">'I.inst + DO'!$A$1:$M$89</definedName>
    <definedName name="_xlnm.Print_Area" localSheetId="12">'Kasace, Kasace MV'!$A$1:$J$70</definedName>
    <definedName name="_xlnm.Print_Area" localSheetId="10">'KS s odkl. účinkem'!$A$1:$L$59</definedName>
    <definedName name="_xlnm.Print_Area" localSheetId="11">'KS_bez odkl.'!$A$1:$J$44</definedName>
    <definedName name="_xlnm.Print_Area" localSheetId="7">'MBD'!$A$1:$M$33</definedName>
    <definedName name="_xlnm.Print_Area" localSheetId="5">'NZ-kde'!$A$1:$I$28</definedName>
    <definedName name="_xlnm.Print_Area" localSheetId="4">'NZ-Opak'!$A$1:$E$48</definedName>
    <definedName name="_xlnm.Print_Area" localSheetId="3">'NZ-SPri'!$A$1:$I$52</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<sst xmlns="http://schemas.openxmlformats.org/spreadsheetml/2006/main" count="601" uniqueCount="235">
  <si>
    <t>Státní příslušnost</t>
  </si>
  <si>
    <t>Bělorusko</t>
  </si>
  <si>
    <t>Makedonie</t>
  </si>
  <si>
    <t>Moldavsko</t>
  </si>
  <si>
    <t>Ukrajina</t>
  </si>
  <si>
    <t>Evropa</t>
  </si>
  <si>
    <t>Alžírsko</t>
  </si>
  <si>
    <t>Angola</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</si>
  <si>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</si>
  <si>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</si>
  <si>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</si>
  <si>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</si>
  <si>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</si>
  <si>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</si>
  <si>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</si>
  <si>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</si>
  <si>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</si>
  <si>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</si>
  <si>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</si>
  <si>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</si>
  <si>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</si>
  <si>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</si>
  <si>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</si>
  <si>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</si>
  <si>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</si>
  <si>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</si>
  <si>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</si>
  <si>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</si>
  <si>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</si>
  <si>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</si>
  <si>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0-14</t>
  </si>
  <si>
    <t>15-17</t>
  </si>
  <si>
    <t>Věková kategorie</t>
  </si>
  <si>
    <t>Mongolsko</t>
  </si>
  <si>
    <t>Rumunsko</t>
  </si>
  <si>
    <t>Chorvatsko</t>
  </si>
  <si>
    <t>Čína</t>
  </si>
  <si>
    <t>Turkmenistán</t>
  </si>
  <si>
    <t>Senegal</t>
  </si>
  <si>
    <t>Turecko</t>
  </si>
  <si>
    <t>Kuba</t>
  </si>
  <si>
    <t>Súdán</t>
  </si>
  <si>
    <t>Tunisko</t>
  </si>
  <si>
    <t>Uzbekistán</t>
  </si>
  <si>
    <t>Kyrgyzstán</t>
  </si>
  <si>
    <t>Amerika</t>
  </si>
  <si>
    <t>Řízení zastaveno</t>
  </si>
  <si>
    <t>Guinea</t>
  </si>
  <si>
    <t>Zahájení řízení</t>
  </si>
  <si>
    <t>Azyl udělen</t>
  </si>
  <si>
    <t>%</t>
  </si>
  <si>
    <t>věznice</t>
  </si>
  <si>
    <t>ZZC Bělá</t>
  </si>
  <si>
    <t>Počet žádostí</t>
  </si>
  <si>
    <t>Počet nových žádostí</t>
  </si>
  <si>
    <t>Dospělí</t>
  </si>
  <si>
    <t>Děti (0-17 let)</t>
  </si>
  <si>
    <t>Pohlaví</t>
  </si>
  <si>
    <t>MINISTERSTVO VNITRA ČESKÉ REPUBLIKY</t>
  </si>
  <si>
    <t>ČESKÁ REPUBLIKA</t>
  </si>
  <si>
    <t>Žádost nepřípustná</t>
  </si>
  <si>
    <t>Odbor azylové a migrační politiky</t>
  </si>
  <si>
    <t xml:space="preserve">Celkem </t>
  </si>
  <si>
    <t xml:space="preserve">Mladiství a nezletilí bez doprovodu </t>
  </si>
  <si>
    <t>Rok</t>
  </si>
  <si>
    <t>Měsíc</t>
  </si>
  <si>
    <t>Místo podání žádosti o mezinárodní ochranu</t>
  </si>
  <si>
    <t>Azyl neudělen</t>
  </si>
  <si>
    <t>STATISTICKÁ ZPRÁVA</t>
  </si>
  <si>
    <t>PřS Praha-Ruzyně</t>
  </si>
  <si>
    <t>měsíc</t>
  </si>
  <si>
    <t>první den</t>
  </si>
  <si>
    <t>poslední den</t>
  </si>
  <si>
    <t>Věc vrácena z vyšší instance</t>
  </si>
  <si>
    <t>Doplňková ochrana</t>
  </si>
  <si>
    <t>Podána žaloba k soudu</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</si>
  <si>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</si>
  <si>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</si>
  <si>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</si>
  <si>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</si>
  <si>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</si>
  <si>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</si>
  <si>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</si>
  <si>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</si>
  <si>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</si>
  <si>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</si>
  <si>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</si>
  <si>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</si>
  <si>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</si>
  <si>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</si>
  <si>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měsíc před rokem</t>
  </si>
  <si>
    <t>LEDEN</t>
  </si>
  <si>
    <t>ÚNOR</t>
  </si>
  <si>
    <t>BŘEZEN</t>
  </si>
  <si>
    <t>DUBEN</t>
  </si>
  <si>
    <t>KVĚTEN</t>
  </si>
  <si>
    <t>ČERVEN</t>
  </si>
  <si>
    <t>ČERVENEC</t>
  </si>
  <si>
    <t>SRPEN</t>
  </si>
  <si>
    <t>ZÁŘÍ</t>
  </si>
  <si>
    <t>ŘÍJEN</t>
  </si>
  <si>
    <t>LISTOPAD</t>
  </si>
  <si>
    <t>PROSINEC</t>
  </si>
  <si>
    <t>Doplňková ochrana prodloužena</t>
  </si>
  <si>
    <t>Doplňková ochrana neprodloužena</t>
  </si>
  <si>
    <t>tab. 18</t>
  </si>
  <si>
    <t>tab. 01</t>
  </si>
  <si>
    <t>tab. 02b</t>
  </si>
  <si>
    <t>tab. 05</t>
  </si>
  <si>
    <t>tab. 06a</t>
  </si>
  <si>
    <t>tab. 06b</t>
  </si>
  <si>
    <t>tab. 09</t>
  </si>
  <si>
    <t>tab. 11</t>
  </si>
  <si>
    <t>Zelená</t>
  </si>
  <si>
    <t>Kosovo</t>
  </si>
  <si>
    <t>tab. 02c</t>
  </si>
  <si>
    <t>První žádost</t>
  </si>
  <si>
    <t>Opakovaná žádost</t>
  </si>
  <si>
    <t>Vydaná rozhodnutí</t>
  </si>
  <si>
    <t>Vystavená rozhodnutí</t>
  </si>
  <si>
    <t>azur</t>
  </si>
  <si>
    <t>červená</t>
  </si>
  <si>
    <t>tab.12</t>
  </si>
  <si>
    <t>Počet podaných žalob</t>
  </si>
  <si>
    <t>Zamítnutí žaloby</t>
  </si>
  <si>
    <t>Odmítnutí žaloby</t>
  </si>
  <si>
    <t>Věc vrácena k řízení OAMP</t>
  </si>
  <si>
    <t>Počet rozhodnutí celkem</t>
  </si>
  <si>
    <t>Předaná rozhodnutí **</t>
  </si>
  <si>
    <t>Bosna a Hercegovina</t>
  </si>
  <si>
    <t>Slovensko</t>
  </si>
  <si>
    <t>Indonésie</t>
  </si>
  <si>
    <t>Egypt</t>
  </si>
  <si>
    <t>Ghana</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</si>
  <si>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</si>
  <si>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</si>
  <si>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</si>
  <si>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</si>
  <si>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</si>
  <si>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</si>
  <si>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</si>
  <si>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</si>
  <si>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tab. 14</t>
  </si>
  <si>
    <t>tab. 15</t>
  </si>
  <si>
    <t>Niger</t>
  </si>
  <si>
    <t>privát</t>
  </si>
  <si>
    <t>Albánie</t>
  </si>
  <si>
    <t>Peru</t>
  </si>
  <si>
    <t>Litva</t>
  </si>
  <si>
    <t>Palestina</t>
  </si>
  <si>
    <t>Filipíny</t>
  </si>
  <si>
    <t>PřS Zastávka</t>
  </si>
  <si>
    <t>leden</t>
  </si>
  <si>
    <t>únor</t>
  </si>
  <si>
    <t>březen</t>
  </si>
  <si>
    <t>duben</t>
  </si>
  <si>
    <t>květen</t>
  </si>
  <si>
    <t>červen</t>
  </si>
  <si>
    <t>červenec</t>
  </si>
  <si>
    <t>srpen</t>
  </si>
  <si>
    <t>září</t>
  </si>
  <si>
    <t>říjen</t>
  </si>
  <si>
    <t>listopad</t>
  </si>
  <si>
    <t>prosinec</t>
  </si>
  <si>
    <t>Celkový počet Dubllinských případů</t>
  </si>
  <si>
    <t>Věc vrácena k
 řízení krajskému soudu</t>
  </si>
  <si>
    <t>Počet rozhodnutí 
celkem</t>
  </si>
  <si>
    <t>Předaná
 rozhodnutí</t>
  </si>
  <si>
    <t>Počet nových
kasačních stížností</t>
  </si>
  <si>
    <t>Odmítnutí kasační
stížnosti</t>
  </si>
  <si>
    <t>Počet rozhodnutí
celkem</t>
  </si>
  <si>
    <t xml:space="preserve">Nejvyšší správní soud - Průběh řízení kasačních stížností </t>
  </si>
  <si>
    <t>Řízení o mezinárodní ochraně</t>
  </si>
  <si>
    <t xml:space="preserve">OAMP - Řízení o mezinárodní ochraně </t>
  </si>
  <si>
    <t>OAMP - Řízení o prodloužení doplňkové ochrany</t>
  </si>
  <si>
    <t>Jemen</t>
  </si>
  <si>
    <t>modrá</t>
  </si>
  <si>
    <t>bezstátní příslušnosti</t>
  </si>
  <si>
    <t>žlutá</t>
  </si>
  <si>
    <t>První a opakované žádosti o mezinárodní ochranu
 podle státní příslušnosti žadatelů</t>
  </si>
  <si>
    <t>PřS = přijímací středisko (azylové zařízení určené pro registraci nových žadatelů); 
ZZC = zařízení pro zajištění cizinců (zejména za účelem realizace správního vyhoštění)</t>
  </si>
  <si>
    <t>Žádosti o mezinárodní ochranu podle věku a pohlaví žadatelů</t>
  </si>
  <si>
    <t>Počet žádostí o mezinárodní ochranu podle roků a měsíců zahájení řízení</t>
  </si>
  <si>
    <t xml:space="preserve">Počet dublinských případů </t>
  </si>
  <si>
    <t>Žádosti o mezinárodní ochranu podle státní příslušnosti žadatelů</t>
  </si>
  <si>
    <t>Předaná rozhodnutí**</t>
  </si>
  <si>
    <t xml:space="preserve">Pozn.: Jsou evidovány pouze kasační stížnosti, o kterých bylo Ministerstvo vnitra  vyrozuměno soudy.
</t>
  </si>
  <si>
    <r>
      <t>** Počet předaných rozhodnutí</t>
    </r>
    <r>
      <rPr>
        <i/>
        <sz val="7"/>
        <color indexed="8"/>
        <rFont val="Arial"/>
        <family val="2"/>
      </rPr>
      <t xml:space="preserve"> = zahrnuje i starší rozhodnutí předaná žadateli během sledovaného období.</t>
    </r>
  </si>
  <si>
    <r>
      <t xml:space="preserve">* Počet účastníků řízení </t>
    </r>
    <r>
      <rPr>
        <i/>
        <sz val="7"/>
        <color indexed="8"/>
        <rFont val="Arial"/>
        <family val="2"/>
      </rPr>
      <t>= zahrnuje osoby, o jejichž žalobách krajské soudy dosud nerozhodly nebo rozhodnutí nenabyla právní moci.</t>
    </r>
  </si>
  <si>
    <t>Cizinci mohou podat žalobu ke krajskému soudu proti rozhodnutí o zastavení řízení podle §25 a rozhodnutí o zamítnutí žádosti o udělení azylu jako zjevně nedůvodné podle §16 odst. 1 písm. d) a e) zákona o azylu; tyto žaloby jsou bez odkladného účinku</t>
  </si>
  <si>
    <t>Počet nových
 kasačních stížností MV</t>
  </si>
  <si>
    <t>Zamítnutí kasačních
 stížnosti MV</t>
  </si>
  <si>
    <t>Odmítnutí kasačních
 Stížnosti MV</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</si>
  <si>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</si>
  <si>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Nejvyšší správní soud - Průběh řízení kasačních stížností podaných MV</t>
  </si>
  <si>
    <t>Zamítnutí kasační
stížnosti</t>
  </si>
  <si>
    <t xml:space="preserve">Počet rozhodnutí celkem </t>
  </si>
  <si>
    <r>
      <t xml:space="preserve">** Počet předaných rozhodnutí </t>
    </r>
    <r>
      <rPr>
        <i/>
        <sz val="8"/>
        <rFont val="Arial CE"/>
        <family val="2"/>
      </rPr>
      <t>= zahrnuje i starší rozhodnutí předaná žadateli během sledovaného období. Předáním rozhodnutí přestává být osoba účastníkem řízení o mezinárodní ochraně.</t>
    </r>
  </si>
  <si>
    <r>
      <t xml:space="preserve">* Počet účastníků řízení </t>
    </r>
    <r>
      <rPr>
        <i/>
        <sz val="8"/>
        <rFont val="Arial CE"/>
        <family val="2"/>
      </rPr>
      <t xml:space="preserve">= zahrnuje osoby, kterým nebylo dosud vystaveno rozhodnutí nebo rozhodnutí nebylo předáno. Dále jsou zde zahrnuty osoby, kterým bylo předchozí rozhodnutí zrušeno odvolací instancí a dosud nebylo vystaveno nové. </t>
    </r>
  </si>
  <si>
    <t>(1) Celkový průběh řízení včetně mladistvých a nezletilých osob je uveden v přední části statistické zprávy.</t>
  </si>
  <si>
    <r>
      <t xml:space="preserve">* Počet cizinců s žalobou bez odkl. účinku </t>
    </r>
    <r>
      <rPr>
        <i/>
        <sz val="7"/>
        <color indexed="8"/>
        <rFont val="Arial"/>
        <family val="2"/>
      </rPr>
      <t>= zahrnuje osoby, o jejichž žalobách krajské soudy dosud nerozhodly nebo rozhodnutí nenabyla právní moci; nezahrnuje osoby, jimž byl v průběhu sledovaného období přiznán odkladný účinek</t>
    </r>
  </si>
  <si>
    <r>
      <t>** Počet předaných rozhodnutí</t>
    </r>
    <r>
      <rPr>
        <i/>
        <sz val="7"/>
        <color indexed="8"/>
        <rFont val="Arial"/>
        <family val="2"/>
      </rPr>
      <t xml:space="preserve"> = zahrnuje i starší rozhodnutí předaná cizinci během sledovaného období.</t>
    </r>
  </si>
  <si>
    <r>
      <t xml:space="preserve">* Počet cizinců s kasační stížností </t>
    </r>
    <r>
      <rPr>
        <i/>
        <sz val="7"/>
        <color indexed="8"/>
        <rFont val="Arial"/>
        <family val="2"/>
      </rPr>
      <t>= počet cizinců, o jejichž kasačních stížnostech nebylo dosud pravomocně rozhodnuto.</t>
    </r>
  </si>
  <si>
    <r>
      <t>* Počet účastníků řízení</t>
    </r>
    <r>
      <rPr>
        <i/>
        <sz val="7"/>
        <color indexed="8"/>
        <rFont val="Arial"/>
        <family val="2"/>
      </rPr>
      <t xml:space="preserve"> =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</si>
  <si>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Státní 
příslušnost</t>
  </si>
  <si>
    <r>
      <t>** 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t>
    </r>
  </si>
  <si>
    <t>Ruská federace</t>
  </si>
  <si>
    <t>Středoafrická republika</t>
  </si>
  <si>
    <t>Pozor! Vkládá se z listu: T09_StpVCR_Final</t>
  </si>
  <si>
    <t>Procenta</t>
  </si>
  <si>
    <t>Krajské soudy(1) - Průběh řízení žalob bez odkladného účinku</t>
  </si>
  <si>
    <r>
      <t>Mladiství a nezletilí bez doprovodu - řízení o mezinárodní ochraně</t>
    </r>
    <r>
      <rPr>
        <b/>
        <vertAlign val="superscript"/>
        <sz val="12"/>
        <color indexed="8"/>
        <rFont val="Arial"/>
        <family val="2"/>
      </rPr>
      <t>(1)</t>
    </r>
  </si>
  <si>
    <r>
      <t>Krajské soudy</t>
    </r>
    <r>
      <rPr>
        <b/>
        <vertAlign val="superscript"/>
        <sz val="12"/>
        <rFont val="Arial"/>
        <family val="2"/>
      </rPr>
      <t>(1)</t>
    </r>
    <r>
      <rPr>
        <b/>
        <sz val="12"/>
        <rFont val="Arial"/>
        <family val="2"/>
      </rPr>
      <t xml:space="preserve"> - Řízení o mezinárodní ochraně</t>
    </r>
  </si>
  <si>
    <t>Věc vrácena 
KS z NSS</t>
  </si>
  <si>
    <t>Počet podaných 
žalob</t>
  </si>
  <si>
    <t>Podána kasační 
stížnost NSS</t>
  </si>
  <si>
    <t>Předaná 
rozhodnutí **</t>
  </si>
  <si>
    <t>Věc vrácena 
z vyšší instance</t>
  </si>
  <si>
    <t xml:space="preserve">Počet rozhodnutí 
celkem </t>
  </si>
  <si>
    <t>Podána žaloba 
k soudu</t>
  </si>
  <si>
    <t>Věc vrácena 
k řízení
krajskému soudu</t>
  </si>
  <si>
    <t>Gambie</t>
  </si>
  <si>
    <t>Evr</t>
  </si>
  <si>
    <t>Asi</t>
  </si>
  <si>
    <t>bez</t>
  </si>
  <si>
    <t>Afr</t>
  </si>
  <si>
    <t>Ázerbájdžán</t>
  </si>
  <si>
    <t>Myanmar</t>
  </si>
  <si>
    <t>Etiopie</t>
  </si>
  <si>
    <t>Mali</t>
  </si>
  <si>
    <t xml:space="preserve">                Mladiství a nezletilí bez doprovodu - nové žádosti</t>
  </si>
  <si>
    <t>Srpen 2010</t>
  </si>
  <si>
    <t>Ame</t>
  </si>
  <si>
    <t>ZZC Poštorná</t>
  </si>
  <si>
    <t>nemocnice</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</si>
</sst>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mmmm\ yyyy"/>
  </numFmts>
  <fonts count="117">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u val="single"/>
      <sz val="10"/>
      <color indexed="12"/>
      <name val="MS Sans Serif"/>
      <family val="2"/>
    </font>
    <font>
      <sz val="9"/>
      <color indexed="8"/>
      <name val="Arial CE"/>
      <family val="2"/>
    </font>
    <font>
      <b/>
      <sz val="9"/>
      <color indexed="8"/>
      <name val="Arial CE"/>
      <family val="2"/>
    </font>
    <font>
      <b/>
      <sz val="10"/>
      <name val="Arial"/>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2"/>
    </font>
    <font>
      <b/>
      <sz val="9"/>
      <color indexed="8"/>
      <name val="Arial"/>
      <family val="2"/>
    </font>
    <font>
      <b/>
      <sz val="7"/>
      <name val="Arial"/>
      <family val="2"/>
    </font>
    <font>
      <sz val="8"/>
      <name val="MS Sans Serif"/>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2"/>
    </font>
    <font>
      <sz val="6"/>
      <name val="Times New Roman CE"/>
      <family val="1"/>
    </font>
    <font>
      <sz val="9"/>
      <color indexed="9"/>
      <name val="Times New Roman CE"/>
      <family val="1"/>
    </font>
    <font>
      <b/>
      <sz val="20"/>
      <name val="Arial"/>
      <family val="2"/>
    </font>
    <font>
      <b/>
      <sz val="8.5"/>
      <name val="Arial"/>
      <family val="2"/>
    </font>
    <font>
      <b/>
      <sz val="36"/>
      <name val="Arial"/>
      <family val="2"/>
    </font>
    <font>
      <sz val="36"/>
      <name val="Arial"/>
      <family val="2"/>
    </font>
    <font>
      <b/>
      <sz val="18"/>
      <name val="Arial"/>
      <family val="2"/>
    </font>
    <font>
      <sz val="8"/>
      <color indexed="9"/>
      <name val="Arial"/>
      <family val="2"/>
    </font>
    <font>
      <sz val="6"/>
      <name val="Arial"/>
      <family val="2"/>
    </font>
    <font>
      <sz val="6"/>
      <color indexed="9"/>
      <name val="MS Sans Serif"/>
      <family val="2"/>
    </font>
    <font>
      <sz val="8"/>
      <color indexed="8"/>
      <name val="MS Sans Serif"/>
      <family val="2"/>
    </font>
    <font>
      <i/>
      <sz val="6"/>
      <color indexed="8"/>
      <name val="Arial"/>
      <family val="2"/>
    </font>
    <font>
      <i/>
      <sz val="6"/>
      <color indexed="8"/>
      <name val="MS Sans Serif"/>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7"/>
      <color indexed="8"/>
      <name val="Arial"/>
      <family val="2"/>
    </font>
    <font>
      <b/>
      <i/>
      <sz val="7"/>
      <color indexed="8"/>
      <name val="Arial"/>
      <family val="2"/>
    </font>
    <font>
      <sz val="7"/>
      <color indexed="8"/>
      <name val="MS Sans Serif"/>
      <family val="2"/>
    </font>
    <font>
      <i/>
      <sz val="7"/>
      <color indexed="8"/>
      <name val="MS Sans Serif"/>
      <family val="2"/>
    </font>
    <font>
      <sz val="12"/>
      <color indexed="9"/>
      <name val="Times New Roman"/>
      <family val="1"/>
    </font>
    <font>
      <sz val="7"/>
      <color indexed="8"/>
      <name val="Times New Roman CE"/>
      <family val="1"/>
    </font>
    <font>
      <b/>
      <i/>
      <sz val="8"/>
      <name val="Arial CE"/>
      <family val="0"/>
    </font>
    <font>
      <sz val="12"/>
      <name val="Arial"/>
      <family val="2"/>
    </font>
    <font>
      <b/>
      <vertAlign val="superscript"/>
      <sz val="12"/>
      <color indexed="8"/>
      <name val="Arial"/>
      <family val="2"/>
    </font>
    <font>
      <b/>
      <i/>
      <sz val="9"/>
      <name val="Arial"/>
      <family val="2"/>
    </font>
    <font>
      <b/>
      <vertAlign val="superscript"/>
      <sz val="12"/>
      <name val="Arial"/>
      <family val="2"/>
    </font>
    <font>
      <sz val="10"/>
      <color indexed="9"/>
      <name val="Times New Roman CE"/>
      <family val="1"/>
    </font>
    <font>
      <b/>
      <sz val="6"/>
      <color indexed="9"/>
      <name val="Times New Roman CE"/>
      <family val="1"/>
    </font>
    <font>
      <sz val="6"/>
      <color indexed="9"/>
      <name val="Arial"/>
      <family val="2"/>
    </font>
    <font>
      <sz val="9"/>
      <color indexed="55"/>
      <name val="Times New Roman CE"/>
      <family val="1"/>
    </font>
    <font>
      <sz val="8"/>
      <color indexed="55"/>
      <name val="Arial"/>
      <family val="2"/>
    </font>
    <font>
      <sz val="10"/>
      <color indexed="55"/>
      <name val="Times New Roman CE"/>
      <family val="1"/>
    </font>
    <font>
      <sz val="10"/>
      <color indexed="55"/>
      <name val="MS Sans Serif"/>
      <family val="2"/>
    </font>
    <font>
      <sz val="10"/>
      <color indexed="55"/>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5"/>
      <color indexed="8"/>
      <name val="Arial"/>
      <family val="2"/>
    </font>
    <font>
      <sz val="1"/>
      <color indexed="8"/>
      <name val="Arial"/>
      <family val="2"/>
    </font>
    <font>
      <b/>
      <sz val="1.25"/>
      <color indexed="8"/>
      <name val="Arial"/>
      <family val="2"/>
    </font>
    <font>
      <sz val="6.4"/>
      <color indexed="8"/>
      <name val="Arial"/>
      <family val="2"/>
    </font>
    <font>
      <sz val="8"/>
      <color indexed="8"/>
      <name val="Arial"/>
      <family val="2"/>
    </font>
    <font>
      <sz val="8.25"/>
      <color indexed="8"/>
      <name val="Arial"/>
      <family val="2"/>
    </font>
    <font>
      <sz val="1.75"/>
      <color indexed="8"/>
      <name val="Arial"/>
      <family val="2"/>
    </font>
    <font>
      <sz val="9.2"/>
      <color indexed="8"/>
      <name val="Arial"/>
      <family val="2"/>
    </font>
    <font>
      <sz val="9.5"/>
      <color indexed="8"/>
      <name val="Arial"/>
      <family val="2"/>
    </font>
    <font>
      <b/>
      <sz val="8.75"/>
      <color indexed="8"/>
      <name val="Arial"/>
      <family val="2"/>
    </font>
    <font>
      <b/>
      <sz val="10.75"/>
      <color indexed="8"/>
      <name val="Arial"/>
      <family val="2"/>
    </font>
    <font>
      <b/>
      <sz val="11"/>
      <color indexed="8"/>
      <name val="Arial"/>
      <family val="2"/>
    </font>
    <font>
      <sz val="10.5"/>
      <color indexed="8"/>
      <name val="Arial"/>
      <family val="2"/>
    </font>
    <font>
      <b/>
      <sz val="9.75"/>
      <color indexed="8"/>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s>
  <borders count="8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style="thin">
        <color indexed="9"/>
      </top>
      <bottom>
        <color indexed="63"/>
      </bottom>
    </border>
    <border>
      <left style="thin"/>
      <right style="thin"/>
      <top>
        <color indexed="63"/>
      </top>
      <bottom>
        <color indexed="63"/>
      </bottom>
    </border>
    <border>
      <left style="thin">
        <color indexed="9"/>
      </left>
      <right style="thin">
        <color indexed="9"/>
      </right>
      <top>
        <color indexed="63"/>
      </top>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ck"/>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top>
        <color indexed="63"/>
      </top>
      <bottom style="thin"/>
    </border>
    <border>
      <left>
        <color indexed="63"/>
      </left>
      <right>
        <color indexed="63"/>
      </right>
      <top style="thin">
        <color indexed="9"/>
      </top>
      <bottom style="thin"/>
    </border>
    <border>
      <left>
        <color indexed="63"/>
      </left>
      <right>
        <color indexed="63"/>
      </right>
      <top style="thin">
        <color indexed="9"/>
      </top>
      <bottom>
        <color indexed="63"/>
      </bottom>
    </border>
    <border>
      <left>
        <color indexed="63"/>
      </left>
      <right style="thin">
        <color indexed="22"/>
      </right>
      <top>
        <color indexed="63"/>
      </top>
      <bottom style="thin">
        <color indexed="22"/>
      </bottom>
    </border>
    <border>
      <left style="thin"/>
      <right style="thin"/>
      <top>
        <color indexed="63"/>
      </top>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style="thin"/>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style="thin"/>
      <top>
        <color indexed="63"/>
      </top>
      <bottom>
        <color indexed="63"/>
      </bottom>
    </border>
    <border>
      <left style="thin"/>
      <right style="thin"/>
      <top style="thin"/>
      <bottom>
        <color indexed="63"/>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color indexed="63"/>
      </top>
      <bottom style="thin"/>
    </border>
    <border>
      <left style="thin">
        <color indexed="22"/>
      </left>
      <right style="thin">
        <color indexed="22"/>
      </right>
      <top>
        <color indexed="63"/>
      </top>
      <bottom style="thin"/>
    </border>
    <border>
      <left style="thin">
        <color indexed="22"/>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2" fillId="6" borderId="0" applyNumberFormat="0" applyBorder="0" applyAlignment="0" applyProtection="0"/>
    <xf numFmtId="0" fontId="102" fillId="3"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1" fillId="6"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8" borderId="0" applyNumberFormat="0" applyBorder="0" applyAlignment="0" applyProtection="0"/>
    <xf numFmtId="0" fontId="101" fillId="6" borderId="0" applyNumberFormat="0" applyBorder="0" applyAlignment="0" applyProtection="0"/>
    <xf numFmtId="0" fontId="101" fillId="3" borderId="0" applyNumberFormat="0" applyBorder="0" applyAlignment="0" applyProtection="0"/>
    <xf numFmtId="0" fontId="100" fillId="0" borderId="1"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92" fillId="11" borderId="0" applyNumberFormat="0" applyBorder="0" applyAlignment="0" applyProtection="0"/>
    <xf numFmtId="0" fontId="98" fillId="12" borderId="2"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3" fillId="7" borderId="0" applyNumberFormat="0" applyBorder="0" applyAlignment="0" applyProtection="0"/>
    <xf numFmtId="0" fontId="0" fillId="0" borderId="0">
      <alignment/>
      <protection/>
    </xf>
    <xf numFmtId="0" fontId="0" fillId="0" borderId="0">
      <alignment/>
      <protection/>
    </xf>
    <xf numFmtId="0" fontId="0" fillId="4" borderId="6" applyNumberFormat="0" applyFont="0" applyAlignment="0" applyProtection="0"/>
    <xf numFmtId="9" fontId="1" fillId="0" borderId="0" applyFont="0" applyFill="0" applyBorder="0" applyAlignment="0" applyProtection="0"/>
    <xf numFmtId="0" fontId="97" fillId="0" borderId="7" applyNumberFormat="0" applyFill="0" applyAlignment="0" applyProtection="0"/>
    <xf numFmtId="0" fontId="26" fillId="0" borderId="0" applyNumberFormat="0" applyFill="0" applyBorder="0" applyAlignment="0" applyProtection="0"/>
    <xf numFmtId="0" fontId="91" fillId="6" borderId="0" applyNumberFormat="0" applyBorder="0" applyAlignment="0" applyProtection="0"/>
    <xf numFmtId="0" fontId="97" fillId="0" borderId="0" applyNumberFormat="0" applyFill="0" applyBorder="0" applyAlignment="0" applyProtection="0"/>
    <xf numFmtId="0" fontId="94" fillId="7" borderId="8" applyNumberFormat="0" applyAlignment="0" applyProtection="0"/>
    <xf numFmtId="0" fontId="96" fillId="13" borderId="8" applyNumberFormat="0" applyAlignment="0" applyProtection="0"/>
    <xf numFmtId="0" fontId="95" fillId="13" borderId="9" applyNumberFormat="0" applyAlignment="0" applyProtection="0"/>
    <xf numFmtId="0" fontId="99" fillId="0" borderId="0" applyNumberFormat="0" applyFill="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cellStyleXfs>
  <cellXfs count="484">
    <xf numFmtId="0" fontId="0" fillId="0" borderId="0" xfId="0" applyAlignment="1">
      <alignment/>
    </xf>
    <xf numFmtId="0" fontId="2" fillId="0" borderId="0" xfId="0" applyFont="1" applyAlignment="1">
      <alignment/>
    </xf>
    <xf numFmtId="9" fontId="3" fillId="0" borderId="0" xfId="5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6"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1" fontId="3" fillId="0" borderId="0" xfId="50" applyNumberFormat="1" applyFont="1" applyAlignment="1">
      <alignment/>
    </xf>
    <xf numFmtId="0" fontId="0" fillId="0" borderId="10" xfId="0" applyBorder="1" applyAlignment="1">
      <alignment/>
    </xf>
    <xf numFmtId="0" fontId="0" fillId="0" borderId="11" xfId="0" applyBorder="1" applyAlignment="1">
      <alignment/>
    </xf>
    <xf numFmtId="0" fontId="19" fillId="0" borderId="0" xfId="0" applyFont="1" applyAlignment="1">
      <alignment/>
    </xf>
    <xf numFmtId="0" fontId="20" fillId="0" borderId="0" xfId="0" applyFont="1" applyAlignment="1">
      <alignment/>
    </xf>
    <xf numFmtId="0" fontId="6" fillId="0" borderId="0" xfId="0" applyFont="1" applyAlignment="1">
      <alignment/>
    </xf>
    <xf numFmtId="0" fontId="9" fillId="18" borderId="12" xfId="48"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27" fillId="0" borderId="0" xfId="0" applyFont="1" applyAlignment="1">
      <alignment vertical="top"/>
    </xf>
    <xf numFmtId="0" fontId="6" fillId="0" borderId="0" xfId="0" applyFont="1" applyAlignment="1">
      <alignment vertical="top"/>
    </xf>
    <xf numFmtId="0" fontId="13" fillId="0" borderId="0" xfId="0" applyFont="1" applyAlignment="1">
      <alignment/>
    </xf>
    <xf numFmtId="0" fontId="15" fillId="0" borderId="0" xfId="0" applyFont="1" applyAlignment="1">
      <alignment/>
    </xf>
    <xf numFmtId="0" fontId="5" fillId="0" borderId="0" xfId="0" applyFont="1" applyAlignment="1">
      <alignment/>
    </xf>
    <xf numFmtId="3" fontId="6" fillId="0" borderId="0" xfId="0" applyNumberFormat="1" applyFont="1" applyAlignment="1">
      <alignment/>
    </xf>
    <xf numFmtId="0" fontId="28" fillId="0" borderId="0" xfId="0" applyFont="1" applyAlignment="1">
      <alignment/>
    </xf>
    <xf numFmtId="0" fontId="30" fillId="0" borderId="10" xfId="0" applyFont="1" applyBorder="1" applyAlignment="1">
      <alignment horizontal="center" vertical="top"/>
    </xf>
    <xf numFmtId="0" fontId="10" fillId="0" borderId="10" xfId="0" applyFont="1" applyBorder="1" applyAlignment="1">
      <alignment/>
    </xf>
    <xf numFmtId="0" fontId="11" fillId="0" borderId="10" xfId="0" applyFont="1" applyBorder="1" applyAlignment="1">
      <alignment horizontal="center" vertical="top"/>
    </xf>
    <xf numFmtId="0" fontId="10" fillId="13" borderId="10" xfId="0" applyFont="1" applyFill="1" applyBorder="1" applyAlignment="1">
      <alignment/>
    </xf>
    <xf numFmtId="0" fontId="10" fillId="0" borderId="13" xfId="0" applyFont="1" applyBorder="1" applyAlignment="1">
      <alignment/>
    </xf>
    <xf numFmtId="0" fontId="10" fillId="0" borderId="11" xfId="0" applyFont="1" applyBorder="1" applyAlignment="1">
      <alignment/>
    </xf>
    <xf numFmtId="0" fontId="10" fillId="0" borderId="14" xfId="0" applyFont="1" applyBorder="1" applyAlignment="1">
      <alignment/>
    </xf>
    <xf numFmtId="0" fontId="10" fillId="13" borderId="13" xfId="0" applyFont="1" applyFill="1" applyBorder="1" applyAlignment="1">
      <alignment/>
    </xf>
    <xf numFmtId="0" fontId="0" fillId="0" borderId="10" xfId="0" applyBorder="1" applyAlignment="1">
      <alignment horizontal="center" vertical="center" wrapText="1"/>
    </xf>
    <xf numFmtId="0" fontId="10" fillId="0" borderId="15" xfId="0" applyFont="1" applyFill="1" applyBorder="1" applyAlignment="1">
      <alignment/>
    </xf>
    <xf numFmtId="0" fontId="10" fillId="0" borderId="14" xfId="0" applyNumberFormat="1" applyFont="1" applyFill="1" applyBorder="1" applyAlignment="1">
      <alignment/>
    </xf>
    <xf numFmtId="0" fontId="0" fillId="0" borderId="14" xfId="0" applyFill="1" applyBorder="1" applyAlignment="1">
      <alignment/>
    </xf>
    <xf numFmtId="0" fontId="6" fillId="0" borderId="0" xfId="0" applyFont="1" applyAlignment="1">
      <alignment horizontal="center" vertical="center" textRotation="90"/>
    </xf>
    <xf numFmtId="0" fontId="21" fillId="0" borderId="0" xfId="0" applyFont="1" applyAlignment="1">
      <alignment horizontal="center" vertical="center" textRotation="90"/>
    </xf>
    <xf numFmtId="0" fontId="11" fillId="0" borderId="11" xfId="0" applyFont="1" applyBorder="1" applyAlignment="1">
      <alignment horizontal="center" vertical="top"/>
    </xf>
    <xf numFmtId="0" fontId="9" fillId="19" borderId="16" xfId="0" applyFont="1" applyFill="1" applyBorder="1" applyAlignment="1">
      <alignment horizontal="center" vertical="center" textRotation="90" wrapText="1"/>
    </xf>
    <xf numFmtId="0" fontId="9" fillId="19" borderId="12" xfId="0" applyFont="1" applyFill="1" applyBorder="1" applyAlignment="1">
      <alignment horizontal="center" vertical="center" textRotation="90" wrapText="1"/>
    </xf>
    <xf numFmtId="0" fontId="10" fillId="0" borderId="17" xfId="0" applyFont="1" applyBorder="1" applyAlignment="1">
      <alignment/>
    </xf>
    <xf numFmtId="0" fontId="10" fillId="0" borderId="18" xfId="0" applyFont="1" applyBorder="1" applyAlignment="1">
      <alignment/>
    </xf>
    <xf numFmtId="0" fontId="32" fillId="19" borderId="12" xfId="0" applyFont="1" applyFill="1" applyBorder="1" applyAlignment="1">
      <alignment/>
    </xf>
    <xf numFmtId="171" fontId="32" fillId="19" borderId="12" xfId="0" applyNumberFormat="1" applyFont="1" applyFill="1" applyBorder="1" applyAlignment="1">
      <alignment/>
    </xf>
    <xf numFmtId="0" fontId="32" fillId="19" borderId="12" xfId="0" applyNumberFormat="1" applyFont="1" applyFill="1" applyBorder="1" applyAlignment="1">
      <alignment/>
    </xf>
    <xf numFmtId="0" fontId="32" fillId="19" borderId="12" xfId="0" applyFont="1" applyFill="1" applyBorder="1" applyAlignment="1">
      <alignment horizontal="center" vertical="center" wrapText="1"/>
    </xf>
    <xf numFmtId="0" fontId="9" fillId="19" borderId="12" xfId="0" applyFont="1" applyFill="1" applyBorder="1" applyAlignment="1">
      <alignment horizontal="center" vertical="center"/>
    </xf>
    <xf numFmtId="171" fontId="32" fillId="19" borderId="16" xfId="0" applyNumberFormat="1" applyFont="1" applyFill="1" applyBorder="1" applyAlignment="1">
      <alignment/>
    </xf>
    <xf numFmtId="0" fontId="11" fillId="0" borderId="13" xfId="0" applyFont="1" applyBorder="1" applyAlignment="1">
      <alignment horizontal="center" vertical="top"/>
    </xf>
    <xf numFmtId="14" fontId="0" fillId="0" borderId="0" xfId="0" applyNumberFormat="1" applyAlignment="1">
      <alignment/>
    </xf>
    <xf numFmtId="174" fontId="19" fillId="0" borderId="0" xfId="0" applyNumberFormat="1" applyFont="1" applyAlignment="1">
      <alignment/>
    </xf>
    <xf numFmtId="0" fontId="36" fillId="0" borderId="0" xfId="0" applyFont="1" applyBorder="1" applyAlignment="1">
      <alignment/>
    </xf>
    <xf numFmtId="174" fontId="0" fillId="0" borderId="11" xfId="0" applyNumberFormat="1" applyBorder="1" applyAlignment="1">
      <alignment/>
    </xf>
    <xf numFmtId="0" fontId="8" fillId="0" borderId="0" xfId="0" applyFont="1" applyAlignment="1">
      <alignment vertical="top"/>
    </xf>
    <xf numFmtId="0" fontId="24" fillId="0" borderId="0" xfId="0" applyFont="1" applyFill="1" applyBorder="1" applyAlignment="1">
      <alignment horizontal="center" vertical="center"/>
    </xf>
    <xf numFmtId="0" fontId="0" fillId="0" borderId="0" xfId="0" applyBorder="1" applyAlignment="1">
      <alignment horizont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0" xfId="0" applyFont="1" applyAlignment="1">
      <alignment/>
    </xf>
    <xf numFmtId="0" fontId="8" fillId="0" borderId="0" xfId="0" applyNumberFormat="1" applyFont="1" applyBorder="1" applyAlignment="1">
      <alignment vertical="top"/>
    </xf>
    <xf numFmtId="170" fontId="13" fillId="0" borderId="0" xfId="0" applyNumberFormat="1" applyFont="1" applyAlignment="1">
      <alignment/>
    </xf>
    <xf numFmtId="0" fontId="13" fillId="0" borderId="0" xfId="0" applyNumberFormat="1" applyFont="1" applyAlignment="1">
      <alignment/>
    </xf>
    <xf numFmtId="14" fontId="12" fillId="19" borderId="12" xfId="0" applyNumberFormat="1" applyFont="1" applyFill="1" applyBorder="1" applyAlignment="1">
      <alignment horizontal="center" vertical="center" textRotation="90"/>
    </xf>
    <xf numFmtId="0" fontId="0" fillId="0" borderId="0" xfId="0" applyNumberFormat="1" applyAlignment="1">
      <alignment/>
    </xf>
    <xf numFmtId="0" fontId="9" fillId="18" borderId="19" xfId="48" applyFont="1" applyFill="1" applyBorder="1" applyAlignment="1">
      <alignment horizontal="center" vertical="center" wrapText="1"/>
      <protection/>
    </xf>
    <xf numFmtId="0" fontId="40" fillId="0" borderId="0" xfId="0" applyNumberFormat="1" applyFont="1" applyBorder="1" applyAlignment="1">
      <alignment horizontal="center" vertical="top"/>
    </xf>
    <xf numFmtId="0" fontId="40" fillId="0" borderId="0" xfId="0" applyNumberFormat="1" applyFont="1" applyBorder="1" applyAlignment="1">
      <alignment horizontal="right" vertical="top"/>
    </xf>
    <xf numFmtId="0" fontId="41" fillId="0" borderId="0" xfId="0" applyFont="1" applyAlignment="1">
      <alignment vertical="top"/>
    </xf>
    <xf numFmtId="0" fontId="42" fillId="0" borderId="0" xfId="0" applyFont="1" applyFill="1" applyAlignment="1">
      <alignment/>
    </xf>
    <xf numFmtId="0" fontId="43" fillId="0" borderId="0" xfId="0" applyFont="1" applyFill="1" applyAlignment="1">
      <alignment/>
    </xf>
    <xf numFmtId="0" fontId="40" fillId="0" borderId="20" xfId="0" applyNumberFormat="1" applyFont="1" applyBorder="1" applyAlignment="1">
      <alignment horizontal="center" vertical="top"/>
    </xf>
    <xf numFmtId="0" fontId="44" fillId="0" borderId="0" xfId="0" applyNumberFormat="1" applyFont="1" applyAlignment="1">
      <alignment horizontal="center" vertical="top"/>
    </xf>
    <xf numFmtId="0" fontId="45" fillId="0" borderId="0" xfId="0" applyNumberFormat="1" applyFont="1" applyAlignment="1">
      <alignment horizontal="center" vertical="top"/>
    </xf>
    <xf numFmtId="0" fontId="45" fillId="0" borderId="0" xfId="0" applyFont="1" applyAlignment="1">
      <alignment horizontal="centerContinuous" vertical="top"/>
    </xf>
    <xf numFmtId="0" fontId="46" fillId="0" borderId="0" xfId="0" applyFont="1" applyAlignment="1">
      <alignment vertical="top"/>
    </xf>
    <xf numFmtId="0" fontId="47" fillId="0" borderId="0" xfId="0" applyFont="1" applyBorder="1" applyAlignment="1">
      <alignment/>
    </xf>
    <xf numFmtId="0" fontId="45" fillId="0" borderId="0" xfId="0" applyFont="1" applyAlignment="1">
      <alignment vertical="top"/>
    </xf>
    <xf numFmtId="0" fontId="43" fillId="0" borderId="15" xfId="0" applyFont="1" applyFill="1" applyBorder="1" applyAlignment="1">
      <alignment/>
    </xf>
    <xf numFmtId="0" fontId="43" fillId="0" borderId="14" xfId="0" applyNumberFormat="1" applyFont="1" applyFill="1" applyBorder="1" applyAlignment="1">
      <alignment/>
    </xf>
    <xf numFmtId="0" fontId="48" fillId="0" borderId="10" xfId="0" applyFont="1" applyBorder="1" applyAlignment="1">
      <alignment/>
    </xf>
    <xf numFmtId="0" fontId="48" fillId="0" borderId="11" xfId="0" applyFont="1" applyBorder="1" applyAlignment="1">
      <alignment/>
    </xf>
    <xf numFmtId="0" fontId="43" fillId="0" borderId="14" xfId="0" applyFont="1" applyFill="1" applyBorder="1" applyAlignment="1">
      <alignment/>
    </xf>
    <xf numFmtId="0" fontId="43" fillId="0" borderId="11" xfId="0" applyFont="1" applyBorder="1" applyAlignment="1">
      <alignment/>
    </xf>
    <xf numFmtId="0" fontId="43" fillId="0" borderId="10" xfId="0" applyFont="1" applyBorder="1" applyAlignment="1">
      <alignment/>
    </xf>
    <xf numFmtId="0" fontId="49" fillId="0" borderId="0" xfId="0" applyFont="1" applyAlignment="1">
      <alignment vertical="top"/>
    </xf>
    <xf numFmtId="0" fontId="43" fillId="0" borderId="13" xfId="0" applyFont="1" applyBorder="1" applyAlignment="1">
      <alignment horizontal="center" vertical="top"/>
    </xf>
    <xf numFmtId="0" fontId="43" fillId="0" borderId="14" xfId="0" applyFont="1" applyBorder="1" applyAlignment="1">
      <alignment/>
    </xf>
    <xf numFmtId="0" fontId="43" fillId="0" borderId="10" xfId="0" applyFont="1" applyBorder="1" applyAlignment="1">
      <alignment horizontal="center" vertical="top"/>
    </xf>
    <xf numFmtId="0" fontId="43" fillId="0" borderId="21" xfId="0" applyFont="1" applyBorder="1" applyAlignment="1" applyProtection="1">
      <alignment horizontal="right" wrapText="1"/>
      <protection/>
    </xf>
    <xf numFmtId="0" fontId="50" fillId="0" borderId="0" xfId="0" applyFont="1" applyFill="1" applyAlignment="1">
      <alignment/>
    </xf>
    <xf numFmtId="49" fontId="0" fillId="0" borderId="0" xfId="0" applyNumberFormat="1" applyFont="1" applyAlignment="1">
      <alignment/>
    </xf>
    <xf numFmtId="0" fontId="2" fillId="0" borderId="0" xfId="47" applyFont="1" applyFill="1" applyAlignment="1">
      <alignment vertical="top"/>
      <protection/>
    </xf>
    <xf numFmtId="0" fontId="41" fillId="0" borderId="0" xfId="47" applyFont="1" applyFill="1">
      <alignment/>
      <protection/>
    </xf>
    <xf numFmtId="0" fontId="2" fillId="0" borderId="0" xfId="47" applyFont="1" applyFill="1">
      <alignment/>
      <protection/>
    </xf>
    <xf numFmtId="0" fontId="0" fillId="0" borderId="0" xfId="47">
      <alignment/>
      <protection/>
    </xf>
    <xf numFmtId="0" fontId="0" fillId="0" borderId="0" xfId="47" applyNumberFormat="1">
      <alignment/>
      <protection/>
    </xf>
    <xf numFmtId="0" fontId="32" fillId="19" borderId="12" xfId="47" applyFont="1" applyFill="1" applyBorder="1">
      <alignment/>
      <protection/>
    </xf>
    <xf numFmtId="0" fontId="32" fillId="19" borderId="12" xfId="47" applyNumberFormat="1" applyFont="1" applyFill="1" applyBorder="1">
      <alignment/>
      <protection/>
    </xf>
    <xf numFmtId="0" fontId="9" fillId="18" borderId="22" xfId="48" applyFont="1" applyFill="1" applyBorder="1" applyAlignment="1">
      <alignment horizontal="center" vertical="center" wrapText="1"/>
      <protection/>
    </xf>
    <xf numFmtId="0" fontId="13" fillId="0" borderId="10" xfId="0" applyFont="1" applyFill="1" applyBorder="1" applyAlignment="1">
      <alignment vertical="center"/>
    </xf>
    <xf numFmtId="0" fontId="51" fillId="0" borderId="10" xfId="0" applyFont="1" applyFill="1" applyBorder="1" applyAlignment="1">
      <alignment horizontal="center" vertical="center"/>
    </xf>
    <xf numFmtId="0" fontId="10" fillId="0" borderId="10" xfId="0" applyFont="1" applyBorder="1" applyAlignment="1">
      <alignment horizontal="center" vertical="center"/>
    </xf>
    <xf numFmtId="0" fontId="13" fillId="0" borderId="10" xfId="0" applyFont="1" applyFill="1" applyBorder="1" applyAlignment="1">
      <alignment horizontal="center" vertical="center"/>
    </xf>
    <xf numFmtId="0" fontId="0" fillId="0" borderId="0" xfId="0" applyAlignment="1">
      <alignment horizontal="right"/>
    </xf>
    <xf numFmtId="0" fontId="51" fillId="0" borderId="10" xfId="0" applyFont="1" applyFill="1" applyBorder="1" applyAlignment="1">
      <alignment horizontal="right" vertical="center"/>
    </xf>
    <xf numFmtId="0" fontId="52" fillId="0" borderId="10" xfId="0" applyFont="1" applyFill="1" applyBorder="1" applyAlignment="1">
      <alignment horizontal="center" vertical="center"/>
    </xf>
    <xf numFmtId="0" fontId="13" fillId="0" borderId="10" xfId="0" applyFont="1" applyFill="1" applyBorder="1" applyAlignment="1">
      <alignment horizontal="right" vertical="center"/>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right" vertical="center" wrapText="1"/>
    </xf>
    <xf numFmtId="0" fontId="13" fillId="0" borderId="11" xfId="0" applyFont="1" applyFill="1" applyBorder="1" applyAlignment="1">
      <alignment horizontal="center" vertical="center"/>
    </xf>
    <xf numFmtId="0" fontId="13" fillId="0" borderId="23" xfId="0" applyFont="1" applyFill="1" applyBorder="1" applyAlignment="1">
      <alignment vertical="center"/>
    </xf>
    <xf numFmtId="0" fontId="55" fillId="0" borderId="23" xfId="0" applyFont="1" applyFill="1" applyBorder="1" applyAlignment="1">
      <alignment horizontal="center" vertical="center" wrapText="1"/>
    </xf>
    <xf numFmtId="0" fontId="55" fillId="0" borderId="23" xfId="0" applyFont="1" applyFill="1" applyBorder="1" applyAlignment="1">
      <alignment vertical="center" wrapText="1"/>
    </xf>
    <xf numFmtId="171" fontId="2" fillId="0" borderId="0" xfId="0" applyNumberFormat="1" applyFont="1" applyAlignment="1">
      <alignment/>
    </xf>
    <xf numFmtId="171" fontId="2" fillId="0" borderId="0" xfId="47" applyNumberFormat="1" applyFont="1" applyFill="1">
      <alignment/>
      <protection/>
    </xf>
    <xf numFmtId="0" fontId="43" fillId="0" borderId="0" xfId="0" applyFont="1" applyBorder="1" applyAlignment="1">
      <alignment/>
    </xf>
    <xf numFmtId="0" fontId="56" fillId="0" borderId="0" xfId="0" applyFont="1" applyFill="1" applyBorder="1" applyAlignment="1">
      <alignment horizontal="center"/>
    </xf>
    <xf numFmtId="0" fontId="41" fillId="0" borderId="0" xfId="0" applyFont="1" applyFill="1" applyAlignment="1">
      <alignment/>
    </xf>
    <xf numFmtId="0" fontId="4" fillId="0" borderId="0" xfId="0" applyFont="1" applyFill="1" applyBorder="1" applyAlignment="1">
      <alignment/>
    </xf>
    <xf numFmtId="0" fontId="15" fillId="19" borderId="24" xfId="0" applyFont="1" applyFill="1" applyBorder="1" applyAlignment="1">
      <alignment horizontal="center" vertical="center"/>
    </xf>
    <xf numFmtId="173" fontId="31" fillId="0" borderId="10" xfId="0" applyNumberFormat="1" applyFont="1" applyBorder="1" applyAlignment="1">
      <alignment horizontal="center" vertical="top"/>
    </xf>
    <xf numFmtId="0" fontId="0" fillId="0" borderId="10" xfId="0" applyBorder="1" applyAlignment="1">
      <alignment horizontal="center" vertical="top"/>
    </xf>
    <xf numFmtId="0" fontId="57" fillId="13" borderId="14" xfId="0" applyFont="1" applyFill="1" applyBorder="1" applyAlignment="1">
      <alignment/>
    </xf>
    <xf numFmtId="3" fontId="40" fillId="13" borderId="14" xfId="0" applyNumberFormat="1" applyFont="1" applyFill="1" applyBorder="1" applyAlignment="1">
      <alignment/>
    </xf>
    <xf numFmtId="173" fontId="58" fillId="0" borderId="10" xfId="0" applyNumberFormat="1" applyFont="1" applyBorder="1" applyAlignment="1">
      <alignment horizontal="center" vertical="top"/>
    </xf>
    <xf numFmtId="0" fontId="48" fillId="0" borderId="10" xfId="0" applyFont="1" applyBorder="1" applyAlignment="1">
      <alignment horizontal="center" vertical="top"/>
    </xf>
    <xf numFmtId="173" fontId="31" fillId="0" borderId="10" xfId="0" applyNumberFormat="1" applyFont="1" applyBorder="1" applyAlignment="1">
      <alignment/>
    </xf>
    <xf numFmtId="173" fontId="35" fillId="0" borderId="10" xfId="0" applyNumberFormat="1" applyFont="1" applyBorder="1" applyAlignment="1">
      <alignment/>
    </xf>
    <xf numFmtId="0" fontId="19" fillId="0" borderId="10" xfId="0" applyFont="1" applyBorder="1" applyAlignment="1">
      <alignment/>
    </xf>
    <xf numFmtId="0" fontId="12" fillId="0" borderId="12" xfId="0" applyFont="1" applyFill="1" applyBorder="1" applyAlignment="1">
      <alignment horizontal="justify"/>
    </xf>
    <xf numFmtId="0" fontId="9" fillId="0" borderId="10" xfId="0" applyFont="1" applyBorder="1" applyAlignment="1">
      <alignment/>
    </xf>
    <xf numFmtId="0" fontId="12" fillId="19" borderId="12" xfId="0" applyFont="1" applyFill="1" applyBorder="1" applyAlignment="1">
      <alignment horizontal="justify"/>
    </xf>
    <xf numFmtId="3" fontId="32" fillId="19" borderId="16" xfId="0" applyNumberFormat="1" applyFont="1" applyFill="1" applyBorder="1" applyAlignment="1" applyProtection="1">
      <alignment/>
      <protection/>
    </xf>
    <xf numFmtId="0" fontId="2" fillId="0" borderId="10" xfId="0" applyFont="1" applyBorder="1" applyAlignment="1">
      <alignment/>
    </xf>
    <xf numFmtId="0" fontId="6" fillId="0" borderId="10" xfId="0" applyFont="1" applyBorder="1" applyAlignment="1">
      <alignment/>
    </xf>
    <xf numFmtId="0" fontId="60" fillId="0" borderId="25" xfId="0" applyFont="1" applyBorder="1" applyAlignment="1" applyProtection="1">
      <alignment wrapText="1"/>
      <protection/>
    </xf>
    <xf numFmtId="0" fontId="61" fillId="0" borderId="25" xfId="0" applyFont="1" applyBorder="1" applyAlignment="1" applyProtection="1">
      <alignment wrapText="1"/>
      <protection/>
    </xf>
    <xf numFmtId="173" fontId="48" fillId="0" borderId="11" xfId="0" applyNumberFormat="1" applyFont="1" applyBorder="1" applyAlignment="1" applyProtection="1">
      <alignment/>
      <protection/>
    </xf>
    <xf numFmtId="0" fontId="48" fillId="0" borderId="10" xfId="0" applyFont="1" applyBorder="1" applyAlignment="1" applyProtection="1">
      <alignment/>
      <protection/>
    </xf>
    <xf numFmtId="0" fontId="0" fillId="0" borderId="10" xfId="0" applyBorder="1" applyAlignment="1" applyProtection="1">
      <alignment/>
      <protection/>
    </xf>
    <xf numFmtId="173" fontId="31" fillId="0" borderId="11" xfId="0" applyNumberFormat="1" applyFont="1" applyBorder="1" applyAlignment="1" applyProtection="1">
      <alignment/>
      <protection/>
    </xf>
    <xf numFmtId="0" fontId="32" fillId="19" borderId="12" xfId="0" applyFont="1" applyFill="1" applyBorder="1" applyAlignment="1" applyProtection="1">
      <alignment/>
      <protection/>
    </xf>
    <xf numFmtId="3" fontId="32" fillId="19" borderId="12" xfId="0" applyNumberFormat="1" applyFont="1" applyFill="1" applyBorder="1" applyAlignment="1" applyProtection="1">
      <alignment/>
      <protection/>
    </xf>
    <xf numFmtId="0" fontId="60" fillId="0" borderId="21" xfId="0" applyFont="1" applyBorder="1" applyAlignment="1" applyProtection="1">
      <alignment wrapText="1"/>
      <protection/>
    </xf>
    <xf numFmtId="0" fontId="61" fillId="0" borderId="21" xfId="0" applyFont="1" applyBorder="1" applyAlignment="1" applyProtection="1">
      <alignment wrapText="1"/>
      <protection/>
    </xf>
    <xf numFmtId="173" fontId="59" fillId="0" borderId="10" xfId="0" applyNumberFormat="1" applyFont="1" applyBorder="1" applyAlignment="1" applyProtection="1">
      <alignment/>
      <protection/>
    </xf>
    <xf numFmtId="0" fontId="59" fillId="0" borderId="10" xfId="0" applyFont="1" applyBorder="1" applyAlignment="1" applyProtection="1">
      <alignment/>
      <protection/>
    </xf>
    <xf numFmtId="173" fontId="48" fillId="0" borderId="14" xfId="0" applyNumberFormat="1" applyFont="1" applyBorder="1" applyAlignment="1" applyProtection="1">
      <alignment wrapText="1"/>
      <protection/>
    </xf>
    <xf numFmtId="0" fontId="48" fillId="0" borderId="14" xfId="0" applyFont="1" applyBorder="1" applyAlignment="1" applyProtection="1">
      <alignment wrapText="1"/>
      <protection/>
    </xf>
    <xf numFmtId="173" fontId="48" fillId="0" borderId="10" xfId="0" applyNumberFormat="1" applyFont="1" applyBorder="1" applyAlignment="1" applyProtection="1">
      <alignment wrapText="1"/>
      <protection/>
    </xf>
    <xf numFmtId="0" fontId="48" fillId="0" borderId="10" xfId="0" applyFont="1" applyBorder="1" applyAlignment="1" applyProtection="1">
      <alignment wrapText="1"/>
      <protection/>
    </xf>
    <xf numFmtId="0" fontId="9" fillId="19" borderId="12" xfId="0" applyFont="1" applyFill="1" applyBorder="1" applyAlignment="1" applyProtection="1">
      <alignment horizontal="center" vertical="center" textRotation="90" wrapText="1"/>
      <protection/>
    </xf>
    <xf numFmtId="0" fontId="12" fillId="0" borderId="12" xfId="0" applyFont="1" applyFill="1" applyBorder="1" applyAlignment="1" applyProtection="1">
      <alignment horizontal="left"/>
      <protection/>
    </xf>
    <xf numFmtId="0" fontId="12" fillId="19" borderId="12" xfId="0" applyFont="1" applyFill="1" applyBorder="1" applyAlignment="1" applyProtection="1">
      <alignment/>
      <protection/>
    </xf>
    <xf numFmtId="173" fontId="0" fillId="0" borderId="14" xfId="0" applyNumberFormat="1" applyBorder="1" applyAlignment="1" applyProtection="1">
      <alignment/>
      <protection/>
    </xf>
    <xf numFmtId="0" fontId="25" fillId="19" borderId="12" xfId="0" applyFont="1" applyFill="1" applyBorder="1" applyAlignment="1">
      <alignment horizontal="center" vertical="center"/>
    </xf>
    <xf numFmtId="0" fontId="33" fillId="0" borderId="20" xfId="0" applyFont="1" applyBorder="1" applyAlignment="1">
      <alignment horizontal="center" vertical="top"/>
    </xf>
    <xf numFmtId="0" fontId="63" fillId="0" borderId="21" xfId="0" applyFont="1" applyBorder="1" applyAlignment="1" applyProtection="1">
      <alignment horizontal="center" wrapText="1"/>
      <protection/>
    </xf>
    <xf numFmtId="168" fontId="62" fillId="0" borderId="26" xfId="0" applyNumberFormat="1" applyFont="1" applyBorder="1" applyAlignment="1">
      <alignment horizontal="center"/>
    </xf>
    <xf numFmtId="3" fontId="33" fillId="0" borderId="26" xfId="0" applyNumberFormat="1" applyFont="1" applyFill="1" applyBorder="1" applyAlignment="1">
      <alignment horizontal="center"/>
    </xf>
    <xf numFmtId="168" fontId="62" fillId="0" borderId="27" xfId="0" applyNumberFormat="1" applyFont="1" applyBorder="1" applyAlignment="1">
      <alignment horizontal="center"/>
    </xf>
    <xf numFmtId="0" fontId="62" fillId="0" borderId="28" xfId="0" applyFont="1" applyFill="1" applyBorder="1" applyAlignment="1">
      <alignment horizontal="center" wrapText="1"/>
    </xf>
    <xf numFmtId="168" fontId="62" fillId="0" borderId="29" xfId="0" applyNumberFormat="1"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9" fontId="65" fillId="0" borderId="0" xfId="50" applyFont="1" applyAlignment="1">
      <alignment horizontal="center"/>
    </xf>
    <xf numFmtId="3" fontId="65" fillId="0" borderId="0" xfId="0" applyNumberFormat="1" applyFont="1" applyAlignment="1">
      <alignment horizontal="center"/>
    </xf>
    <xf numFmtId="1" fontId="65" fillId="0" borderId="0" xfId="0" applyNumberFormat="1" applyFont="1" applyAlignment="1">
      <alignment horizontal="center"/>
    </xf>
    <xf numFmtId="0" fontId="25" fillId="19" borderId="12" xfId="0" applyFont="1" applyFill="1" applyBorder="1" applyAlignment="1">
      <alignment horizontal="center" vertical="center" textRotation="90"/>
    </xf>
    <xf numFmtId="0" fontId="14" fillId="19" borderId="12" xfId="0" applyFont="1" applyFill="1" applyBorder="1" applyAlignment="1" applyProtection="1">
      <alignment horizontal="center" vertical="center"/>
      <protection/>
    </xf>
    <xf numFmtId="0" fontId="14" fillId="19" borderId="12" xfId="0" applyFont="1" applyFill="1" applyBorder="1" applyAlignment="1">
      <alignment horizontal="center" vertical="center" wrapText="1"/>
    </xf>
    <xf numFmtId="167" fontId="32" fillId="19" borderId="12" xfId="34" applyFont="1" applyFill="1" applyBorder="1" applyAlignment="1">
      <alignment/>
    </xf>
    <xf numFmtId="171" fontId="0" fillId="0" borderId="10" xfId="0" applyNumberFormat="1" applyBorder="1" applyAlignment="1">
      <alignment/>
    </xf>
    <xf numFmtId="0" fontId="12" fillId="0" borderId="0" xfId="0" applyFont="1" applyBorder="1" applyAlignment="1">
      <alignment/>
    </xf>
    <xf numFmtId="0" fontId="12" fillId="0" borderId="30" xfId="0" applyFont="1" applyBorder="1" applyAlignment="1">
      <alignment/>
    </xf>
    <xf numFmtId="0" fontId="50" fillId="13" borderId="0" xfId="0" applyFont="1" applyFill="1" applyAlignment="1">
      <alignment/>
    </xf>
    <xf numFmtId="0" fontId="72" fillId="20" borderId="0" xfId="0" applyFont="1" applyFill="1" applyAlignment="1">
      <alignment/>
    </xf>
    <xf numFmtId="171" fontId="19" fillId="0" borderId="0" xfId="0" applyNumberFormat="1" applyFont="1" applyAlignment="1">
      <alignment/>
    </xf>
    <xf numFmtId="169" fontId="2" fillId="0" borderId="10" xfId="0" applyNumberFormat="1" applyFont="1" applyBorder="1" applyAlignment="1">
      <alignment/>
    </xf>
    <xf numFmtId="171" fontId="20" fillId="0" borderId="0" xfId="0" applyNumberFormat="1" applyFont="1" applyAlignment="1">
      <alignment/>
    </xf>
    <xf numFmtId="171" fontId="16" fillId="0" borderId="0" xfId="0" applyNumberFormat="1" applyFont="1" applyAlignment="1">
      <alignment/>
    </xf>
    <xf numFmtId="171" fontId="36" fillId="0" borderId="0" xfId="0" applyNumberFormat="1" applyFont="1" applyBorder="1" applyAlignment="1">
      <alignment/>
    </xf>
    <xf numFmtId="3" fontId="67" fillId="13" borderId="14" xfId="0" applyNumberFormat="1" applyFont="1" applyFill="1" applyBorder="1" applyAlignment="1">
      <alignment/>
    </xf>
    <xf numFmtId="0" fontId="73" fillId="0" borderId="10" xfId="0" applyFont="1" applyBorder="1" applyAlignment="1">
      <alignment/>
    </xf>
    <xf numFmtId="0" fontId="73" fillId="0" borderId="0" xfId="0" applyFont="1" applyAlignment="1">
      <alignment/>
    </xf>
    <xf numFmtId="0" fontId="30" fillId="0" borderId="31" xfId="0" applyFont="1" applyBorder="1" applyAlignment="1">
      <alignment vertical="center"/>
    </xf>
    <xf numFmtId="0" fontId="30" fillId="0" borderId="11" xfId="0" applyFont="1" applyBorder="1" applyAlignment="1">
      <alignment vertical="center"/>
    </xf>
    <xf numFmtId="0" fontId="30" fillId="0" borderId="11" xfId="0" applyNumberFormat="1" applyFont="1" applyBorder="1" applyAlignment="1">
      <alignment vertical="center"/>
    </xf>
    <xf numFmtId="0" fontId="43" fillId="0" borderId="25" xfId="0" applyFont="1" applyBorder="1" applyAlignment="1" applyProtection="1">
      <alignment horizontal="right" wrapText="1"/>
      <protection/>
    </xf>
    <xf numFmtId="176" fontId="2" fillId="0" borderId="0" xfId="0" applyNumberFormat="1" applyFont="1" applyAlignment="1">
      <alignment/>
    </xf>
    <xf numFmtId="0" fontId="43" fillId="0" borderId="32" xfId="0" applyFont="1" applyBorder="1" applyAlignment="1">
      <alignment/>
    </xf>
    <xf numFmtId="169" fontId="0" fillId="0" borderId="0" xfId="0" applyNumberFormat="1" applyAlignment="1">
      <alignment/>
    </xf>
    <xf numFmtId="169" fontId="19" fillId="0" borderId="10" xfId="0" applyNumberFormat="1" applyFont="1" applyBorder="1" applyAlignment="1">
      <alignment/>
    </xf>
    <xf numFmtId="0" fontId="9" fillId="19" borderId="19" xfId="0" applyFont="1" applyFill="1" applyBorder="1" applyAlignment="1">
      <alignment horizontal="center" vertical="center" wrapText="1"/>
    </xf>
    <xf numFmtId="0" fontId="9" fillId="19" borderId="33" xfId="0" applyFont="1" applyFill="1" applyBorder="1" applyAlignment="1">
      <alignment horizontal="center" vertical="center" wrapText="1"/>
    </xf>
    <xf numFmtId="1" fontId="9" fillId="19" borderId="19" xfId="5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0" borderId="30" xfId="0" applyFont="1" applyFill="1" applyBorder="1" applyAlignment="1">
      <alignment/>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43" fillId="0" borderId="34" xfId="0" applyFont="1" applyBorder="1" applyAlignment="1" applyProtection="1">
      <alignment horizontal="right" wrapText="1"/>
      <protection/>
    </xf>
    <xf numFmtId="0" fontId="48" fillId="0" borderId="31" xfId="0" applyFont="1" applyFill="1" applyBorder="1" applyAlignment="1">
      <alignment/>
    </xf>
    <xf numFmtId="3" fontId="15" fillId="0" borderId="0" xfId="0" applyNumberFormat="1" applyFont="1" applyAlignment="1">
      <alignment/>
    </xf>
    <xf numFmtId="0" fontId="25" fillId="19" borderId="12" xfId="0" applyFont="1" applyFill="1" applyBorder="1" applyAlignment="1">
      <alignment horizontal="center" vertical="top"/>
    </xf>
    <xf numFmtId="3" fontId="33" fillId="19" borderId="12" xfId="0" applyNumberFormat="1" applyFont="1" applyFill="1" applyBorder="1" applyAlignment="1">
      <alignment horizontal="center" vertical="top"/>
    </xf>
    <xf numFmtId="169" fontId="0" fillId="0" borderId="10" xfId="0" applyNumberFormat="1" applyBorder="1" applyAlignment="1" applyProtection="1">
      <alignment/>
      <protection/>
    </xf>
    <xf numFmtId="0" fontId="32" fillId="0" borderId="0" xfId="0" applyFont="1" applyFill="1" applyBorder="1" applyAlignment="1">
      <alignment/>
    </xf>
    <xf numFmtId="167" fontId="32" fillId="0" borderId="0" xfId="34" applyFont="1" applyFill="1" applyBorder="1" applyAlignment="1">
      <alignment/>
    </xf>
    <xf numFmtId="0" fontId="9" fillId="19" borderId="19" xfId="0" applyFont="1" applyFill="1" applyBorder="1" applyAlignment="1">
      <alignment horizontal="center" vertical="center" textRotation="90" wrapText="1"/>
    </xf>
    <xf numFmtId="0" fontId="9" fillId="0" borderId="26" xfId="0" applyFont="1" applyBorder="1" applyAlignment="1">
      <alignment/>
    </xf>
    <xf numFmtId="0" fontId="9" fillId="0" borderId="36" xfId="0" applyNumberFormat="1" applyFont="1" applyBorder="1" applyAlignment="1">
      <alignment/>
    </xf>
    <xf numFmtId="0" fontId="9" fillId="0" borderId="37" xfId="0" applyFont="1" applyBorder="1" applyAlignment="1">
      <alignment/>
    </xf>
    <xf numFmtId="0" fontId="32" fillId="0" borderId="12" xfId="0" applyFont="1" applyBorder="1" applyAlignment="1">
      <alignment/>
    </xf>
    <xf numFmtId="0" fontId="32" fillId="0" borderId="12" xfId="0" applyNumberFormat="1"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0" fontId="9" fillId="0" borderId="27" xfId="0" applyFont="1" applyBorder="1" applyAlignment="1">
      <alignment/>
    </xf>
    <xf numFmtId="171" fontId="9" fillId="0" borderId="40" xfId="0" applyNumberFormat="1" applyFont="1" applyBorder="1" applyAlignment="1">
      <alignment/>
    </xf>
    <xf numFmtId="171" fontId="9" fillId="0" borderId="6" xfId="0" applyNumberFormat="1" applyFont="1" applyBorder="1" applyAlignment="1">
      <alignment/>
    </xf>
    <xf numFmtId="171" fontId="9" fillId="0" borderId="41" xfId="0" applyNumberFormat="1" applyFont="1" applyBorder="1" applyAlignment="1">
      <alignment/>
    </xf>
    <xf numFmtId="171" fontId="32" fillId="0" borderId="16" xfId="0" applyNumberFormat="1" applyFont="1" applyBorder="1" applyAlignment="1">
      <alignment/>
    </xf>
    <xf numFmtId="171" fontId="32" fillId="0" borderId="12" xfId="0" applyNumberFormat="1" applyFont="1" applyBorder="1" applyAlignment="1">
      <alignment/>
    </xf>
    <xf numFmtId="0" fontId="32" fillId="0" borderId="16" xfId="0" applyFont="1" applyBorder="1" applyAlignment="1">
      <alignment/>
    </xf>
    <xf numFmtId="171" fontId="9" fillId="0" borderId="36" xfId="0" applyNumberFormat="1" applyFont="1" applyBorder="1" applyAlignment="1">
      <alignment/>
    </xf>
    <xf numFmtId="171" fontId="9" fillId="0" borderId="42" xfId="0" applyNumberFormat="1" applyFont="1" applyBorder="1" applyAlignment="1">
      <alignment/>
    </xf>
    <xf numFmtId="171" fontId="9" fillId="0" borderId="43" xfId="0" applyNumberFormat="1" applyFont="1" applyBorder="1" applyAlignment="1">
      <alignment/>
    </xf>
    <xf numFmtId="0" fontId="9" fillId="0" borderId="40" xfId="0" applyNumberFormat="1" applyFont="1" applyBorder="1" applyAlignment="1">
      <alignment/>
    </xf>
    <xf numFmtId="0" fontId="9" fillId="0" borderId="44" xfId="0" applyNumberFormat="1" applyFont="1" applyBorder="1" applyAlignment="1">
      <alignment/>
    </xf>
    <xf numFmtId="167" fontId="9" fillId="0" borderId="39" xfId="34" applyFont="1" applyFill="1" applyBorder="1" applyAlignment="1">
      <alignment horizontal="right" wrapText="1"/>
    </xf>
    <xf numFmtId="167" fontId="9" fillId="0" borderId="43" xfId="34" applyFont="1" applyFill="1" applyBorder="1" applyAlignment="1">
      <alignment horizontal="right" wrapText="1"/>
    </xf>
    <xf numFmtId="167" fontId="9" fillId="0" borderId="41" xfId="34" applyFont="1" applyFill="1" applyBorder="1" applyAlignment="1">
      <alignment horizontal="right" wrapText="1"/>
    </xf>
    <xf numFmtId="0" fontId="32" fillId="19" borderId="12" xfId="47" applyFont="1" applyFill="1" applyBorder="1" applyAlignment="1">
      <alignment horizontal="center" vertical="center" wrapText="1"/>
      <protection/>
    </xf>
    <xf numFmtId="0" fontId="32" fillId="19" borderId="12" xfId="47" applyFont="1" applyFill="1" applyBorder="1" applyAlignment="1">
      <alignment horizontal="center" vertical="center" textRotation="90" wrapText="1"/>
      <protection/>
    </xf>
    <xf numFmtId="0" fontId="9" fillId="0" borderId="26" xfId="47" applyFont="1" applyBorder="1">
      <alignment/>
      <protection/>
    </xf>
    <xf numFmtId="0" fontId="9" fillId="0" borderId="27" xfId="47" applyFont="1" applyBorder="1">
      <alignment/>
      <protection/>
    </xf>
    <xf numFmtId="171" fontId="9" fillId="0" borderId="6" xfId="0" applyNumberFormat="1" applyFont="1" applyFill="1" applyBorder="1" applyAlignment="1">
      <alignment/>
    </xf>
    <xf numFmtId="0" fontId="9" fillId="0" borderId="12" xfId="0" applyFont="1" applyBorder="1" applyAlignment="1">
      <alignment/>
    </xf>
    <xf numFmtId="171" fontId="9" fillId="0" borderId="45" xfId="0" applyNumberFormat="1" applyFont="1" applyBorder="1" applyAlignment="1">
      <alignment/>
    </xf>
    <xf numFmtId="0" fontId="11" fillId="0" borderId="10" xfId="0" applyFont="1" applyBorder="1" applyAlignment="1">
      <alignment/>
    </xf>
    <xf numFmtId="0" fontId="9" fillId="19" borderId="24" xfId="0" applyFont="1" applyFill="1" applyBorder="1" applyAlignment="1">
      <alignment horizontal="center" vertical="center" textRotation="90" wrapText="1"/>
    </xf>
    <xf numFmtId="171" fontId="9" fillId="0" borderId="46" xfId="0" applyNumberFormat="1" applyFont="1" applyBorder="1" applyAlignment="1">
      <alignment/>
    </xf>
    <xf numFmtId="171" fontId="9" fillId="0" borderId="47" xfId="0" applyNumberFormat="1" applyFont="1" applyBorder="1" applyAlignment="1">
      <alignment/>
    </xf>
    <xf numFmtId="3" fontId="12" fillId="19" borderId="12" xfId="0" applyNumberFormat="1" applyFont="1" applyFill="1" applyBorder="1" applyAlignment="1">
      <alignment/>
    </xf>
    <xf numFmtId="3" fontId="32" fillId="19" borderId="12" xfId="0" applyNumberFormat="1" applyFont="1" applyFill="1" applyBorder="1" applyAlignment="1">
      <alignment/>
    </xf>
    <xf numFmtId="0" fontId="32" fillId="19" borderId="12" xfId="0" applyFont="1" applyFill="1" applyBorder="1" applyAlignment="1">
      <alignment/>
    </xf>
    <xf numFmtId="0" fontId="32" fillId="19" borderId="12" xfId="0" applyNumberFormat="1" applyFont="1" applyFill="1" applyBorder="1" applyAlignment="1">
      <alignment/>
    </xf>
    <xf numFmtId="0" fontId="32" fillId="19" borderId="48" xfId="0" applyNumberFormat="1" applyFont="1" applyFill="1" applyBorder="1" applyAlignment="1">
      <alignment/>
    </xf>
    <xf numFmtId="3" fontId="62" fillId="0" borderId="6" xfId="0" applyNumberFormat="1" applyFont="1" applyFill="1" applyBorder="1" applyAlignment="1">
      <alignment horizontal="center" wrapText="1"/>
    </xf>
    <xf numFmtId="3" fontId="62" fillId="0" borderId="49" xfId="0" applyNumberFormat="1" applyFont="1" applyFill="1" applyBorder="1" applyAlignment="1">
      <alignment horizontal="center" wrapText="1"/>
    </xf>
    <xf numFmtId="3" fontId="62" fillId="0" borderId="50" xfId="0" applyNumberFormat="1" applyFont="1" applyFill="1" applyBorder="1" applyAlignment="1">
      <alignment horizontal="center" wrapText="1"/>
    </xf>
    <xf numFmtId="3" fontId="62" fillId="0" borderId="39" xfId="0" applyNumberFormat="1" applyFont="1" applyFill="1" applyBorder="1" applyAlignment="1">
      <alignment horizontal="center" wrapText="1"/>
    </xf>
    <xf numFmtId="3" fontId="62" fillId="0" borderId="51" xfId="0" applyNumberFormat="1" applyFont="1" applyFill="1" applyBorder="1" applyAlignment="1">
      <alignment horizontal="center" wrapText="1"/>
    </xf>
    <xf numFmtId="3" fontId="62" fillId="0" borderId="52" xfId="0" applyNumberFormat="1" applyFont="1" applyFill="1" applyBorder="1" applyAlignment="1">
      <alignment horizontal="center" wrapText="1"/>
    </xf>
    <xf numFmtId="3" fontId="62" fillId="0" borderId="41" xfId="0" applyNumberFormat="1" applyFont="1" applyFill="1" applyBorder="1" applyAlignment="1">
      <alignment horizontal="center" wrapText="1"/>
    </xf>
    <xf numFmtId="3" fontId="62" fillId="0" borderId="28" xfId="0" applyNumberFormat="1" applyFont="1" applyFill="1" applyBorder="1" applyAlignment="1">
      <alignment horizontal="center" wrapText="1"/>
    </xf>
    <xf numFmtId="3" fontId="62" fillId="0" borderId="53" xfId="0" applyNumberFormat="1" applyFont="1" applyFill="1" applyBorder="1" applyAlignment="1">
      <alignment horizontal="center" wrapText="1"/>
    </xf>
    <xf numFmtId="3" fontId="62" fillId="0" borderId="54" xfId="0" applyNumberFormat="1" applyFont="1" applyFill="1" applyBorder="1" applyAlignment="1">
      <alignment horizontal="center" wrapText="1"/>
    </xf>
    <xf numFmtId="3" fontId="62" fillId="0" borderId="55" xfId="0" applyNumberFormat="1" applyFont="1" applyFill="1" applyBorder="1" applyAlignment="1">
      <alignment horizontal="center" wrapText="1"/>
    </xf>
    <xf numFmtId="3" fontId="62" fillId="0" borderId="56" xfId="0" applyNumberFormat="1" applyFont="1" applyFill="1" applyBorder="1" applyAlignment="1">
      <alignment horizontal="center" wrapText="1"/>
    </xf>
    <xf numFmtId="0" fontId="14" fillId="19" borderId="12" xfId="0" applyFont="1" applyFill="1" applyBorder="1" applyAlignment="1">
      <alignment horizontal="center"/>
    </xf>
    <xf numFmtId="0" fontId="14" fillId="19" borderId="57" xfId="0" applyFont="1" applyFill="1" applyBorder="1" applyAlignment="1">
      <alignment horizontal="center" vertical="center"/>
    </xf>
    <xf numFmtId="0" fontId="14" fillId="19" borderId="57" xfId="0" applyFont="1" applyFill="1" applyBorder="1" applyAlignment="1">
      <alignment horizontal="center"/>
    </xf>
    <xf numFmtId="0" fontId="14" fillId="19" borderId="24" xfId="0" applyFont="1" applyFill="1" applyBorder="1" applyAlignment="1">
      <alignment horizontal="center" vertical="center"/>
    </xf>
    <xf numFmtId="168" fontId="14" fillId="0" borderId="26" xfId="0" applyNumberFormat="1" applyFont="1" applyBorder="1" applyAlignment="1">
      <alignment horizontal="left"/>
    </xf>
    <xf numFmtId="0" fontId="9" fillId="0" borderId="58" xfId="0" applyFont="1" applyBorder="1" applyAlignment="1">
      <alignment/>
    </xf>
    <xf numFmtId="0" fontId="9" fillId="0" borderId="59" xfId="0" applyFont="1" applyBorder="1" applyAlignment="1">
      <alignment/>
    </xf>
    <xf numFmtId="0" fontId="9" fillId="0" borderId="17" xfId="0" applyFont="1" applyBorder="1" applyAlignment="1">
      <alignment/>
    </xf>
    <xf numFmtId="168" fontId="14" fillId="0" borderId="27" xfId="0" applyNumberFormat="1" applyFont="1" applyBorder="1" applyAlignment="1">
      <alignment horizontal="left"/>
    </xf>
    <xf numFmtId="0" fontId="9" fillId="0" borderId="40" xfId="0" applyFont="1" applyBorder="1" applyAlignment="1">
      <alignment/>
    </xf>
    <xf numFmtId="0" fontId="9" fillId="0" borderId="6" xfId="0" applyFont="1" applyBorder="1" applyAlignment="1">
      <alignment/>
    </xf>
    <xf numFmtId="0" fontId="9" fillId="0" borderId="18" xfId="0" applyFont="1" applyBorder="1" applyAlignment="1">
      <alignment/>
    </xf>
    <xf numFmtId="168" fontId="14" fillId="0" borderId="29" xfId="0" applyNumberFormat="1" applyFont="1" applyBorder="1" applyAlignment="1">
      <alignment horizontal="left"/>
    </xf>
    <xf numFmtId="0" fontId="9" fillId="0" borderId="60" xfId="0" applyFont="1" applyBorder="1" applyAlignment="1">
      <alignment/>
    </xf>
    <xf numFmtId="0" fontId="9" fillId="0" borderId="61" xfId="0" applyFont="1" applyBorder="1" applyAlignment="1">
      <alignment/>
    </xf>
    <xf numFmtId="0" fontId="9" fillId="0" borderId="62" xfId="0" applyFont="1" applyBorder="1" applyAlignment="1">
      <alignment/>
    </xf>
    <xf numFmtId="0" fontId="12" fillId="19" borderId="19" xfId="0" applyFont="1" applyFill="1" applyBorder="1" applyAlignment="1">
      <alignment horizontal="center"/>
    </xf>
    <xf numFmtId="0" fontId="77" fillId="19" borderId="12" xfId="0" applyFont="1" applyFill="1" applyBorder="1" applyAlignment="1">
      <alignment horizontal="center"/>
    </xf>
    <xf numFmtId="0" fontId="14" fillId="0" borderId="27" xfId="0" applyFont="1" applyFill="1" applyBorder="1" applyAlignment="1">
      <alignment horizontal="justify"/>
    </xf>
    <xf numFmtId="169" fontId="9" fillId="0" borderId="40" xfId="0" applyNumberFormat="1" applyFont="1" applyFill="1" applyBorder="1" applyAlignment="1">
      <alignment horizontal="right" wrapText="1"/>
    </xf>
    <xf numFmtId="169" fontId="9" fillId="0" borderId="6" xfId="0" applyNumberFormat="1" applyFont="1" applyFill="1" applyBorder="1" applyAlignment="1">
      <alignment horizontal="right" wrapText="1"/>
    </xf>
    <xf numFmtId="169" fontId="9" fillId="0" borderId="41" xfId="0" applyNumberFormat="1" applyFont="1" applyFill="1" applyBorder="1" applyAlignment="1">
      <alignment horizontal="right" wrapText="1"/>
    </xf>
    <xf numFmtId="0" fontId="9" fillId="19" borderId="12" xfId="0" applyFont="1" applyFill="1" applyBorder="1" applyAlignment="1" applyProtection="1">
      <alignment horizontal="center" vertical="center" wrapText="1"/>
      <protection/>
    </xf>
    <xf numFmtId="0" fontId="9" fillId="19" borderId="16" xfId="0" applyFont="1" applyFill="1" applyBorder="1" applyAlignment="1" applyProtection="1">
      <alignment horizontal="center" vertical="center" textRotation="90" wrapText="1"/>
      <protection/>
    </xf>
    <xf numFmtId="0" fontId="32" fillId="0" borderId="12" xfId="0" applyFont="1" applyFill="1" applyBorder="1" applyAlignment="1" applyProtection="1">
      <alignment horizontal="left" wrapText="1"/>
      <protection/>
    </xf>
    <xf numFmtId="0" fontId="32" fillId="0" borderId="16" xfId="0" applyFont="1" applyFill="1" applyBorder="1" applyAlignment="1" applyProtection="1">
      <alignment horizontal="right" wrapText="1"/>
      <protection/>
    </xf>
    <xf numFmtId="0" fontId="32" fillId="0" borderId="12" xfId="0" applyFont="1" applyFill="1" applyBorder="1" applyAlignment="1" applyProtection="1">
      <alignment horizontal="right" wrapText="1"/>
      <protection/>
    </xf>
    <xf numFmtId="0" fontId="32" fillId="0" borderId="12" xfId="0" applyNumberFormat="1" applyFont="1" applyFill="1" applyBorder="1" applyAlignment="1" applyProtection="1">
      <alignment horizontal="right" wrapText="1"/>
      <protection/>
    </xf>
    <xf numFmtId="0" fontId="9" fillId="0" borderId="27" xfId="0" applyFont="1" applyFill="1" applyBorder="1" applyAlignment="1" applyProtection="1">
      <alignment horizontal="left" wrapText="1"/>
      <protection/>
    </xf>
    <xf numFmtId="169" fontId="9" fillId="0" borderId="40" xfId="0" applyNumberFormat="1" applyFont="1" applyFill="1" applyBorder="1" applyAlignment="1" applyProtection="1">
      <alignment horizontal="right" wrapText="1"/>
      <protection/>
    </xf>
    <xf numFmtId="169" fontId="9" fillId="0" borderId="6" xfId="0" applyNumberFormat="1" applyFont="1" applyFill="1" applyBorder="1" applyAlignment="1" applyProtection="1">
      <alignment horizontal="right" wrapText="1"/>
      <protection/>
    </xf>
    <xf numFmtId="169" fontId="9" fillId="0" borderId="52" xfId="0" applyNumberFormat="1" applyFont="1" applyFill="1" applyBorder="1" applyAlignment="1" applyProtection="1">
      <alignment horizontal="right" wrapText="1"/>
      <protection/>
    </xf>
    <xf numFmtId="169" fontId="9" fillId="0" borderId="41" xfId="0" applyNumberFormat="1" applyFont="1" applyFill="1" applyBorder="1" applyAlignment="1" applyProtection="1">
      <alignment horizontal="right" wrapText="1"/>
      <protection/>
    </xf>
    <xf numFmtId="0" fontId="9" fillId="0" borderId="63" xfId="0" applyFont="1" applyFill="1" applyBorder="1" applyAlignment="1" applyProtection="1">
      <alignment horizontal="left" wrapText="1"/>
      <protection/>
    </xf>
    <xf numFmtId="169" fontId="9" fillId="0" borderId="64" xfId="0" applyNumberFormat="1" applyFont="1" applyFill="1" applyBorder="1" applyAlignment="1" applyProtection="1">
      <alignment horizontal="right" wrapText="1"/>
      <protection/>
    </xf>
    <xf numFmtId="169" fontId="9" fillId="0" borderId="65" xfId="0" applyNumberFormat="1" applyFont="1" applyFill="1" applyBorder="1" applyAlignment="1" applyProtection="1">
      <alignment horizontal="right" wrapText="1"/>
      <protection/>
    </xf>
    <xf numFmtId="169" fontId="9" fillId="0" borderId="66" xfId="0" applyNumberFormat="1" applyFont="1" applyFill="1" applyBorder="1" applyAlignment="1" applyProtection="1">
      <alignment horizontal="right" wrapText="1"/>
      <protection/>
    </xf>
    <xf numFmtId="169" fontId="9" fillId="0" borderId="36" xfId="0" applyNumberFormat="1" applyFont="1" applyFill="1" applyBorder="1" applyAlignment="1" applyProtection="1">
      <alignment horizontal="right" wrapText="1"/>
      <protection/>
    </xf>
    <xf numFmtId="169" fontId="9" fillId="0" borderId="42" xfId="0" applyNumberFormat="1" applyFont="1" applyFill="1" applyBorder="1" applyAlignment="1" applyProtection="1">
      <alignment horizontal="right" wrapText="1"/>
      <protection/>
    </xf>
    <xf numFmtId="169" fontId="9" fillId="0" borderId="49" xfId="0" applyNumberFormat="1" applyFont="1" applyFill="1" applyBorder="1" applyAlignment="1" applyProtection="1">
      <alignment horizontal="right" wrapText="1"/>
      <protection/>
    </xf>
    <xf numFmtId="169" fontId="9" fillId="0" borderId="43" xfId="0" applyNumberFormat="1" applyFont="1" applyFill="1" applyBorder="1" applyAlignment="1" applyProtection="1">
      <alignment horizontal="right" wrapText="1"/>
      <protection/>
    </xf>
    <xf numFmtId="0" fontId="12" fillId="0" borderId="12" xfId="0" applyFont="1" applyFill="1" applyBorder="1" applyAlignment="1" applyProtection="1">
      <alignment horizontal="right" wrapText="1"/>
      <protection/>
    </xf>
    <xf numFmtId="2" fontId="9" fillId="0" borderId="48" xfId="0" applyNumberFormat="1" applyFont="1" applyBorder="1" applyAlignment="1">
      <alignment/>
    </xf>
    <xf numFmtId="171" fontId="9" fillId="0" borderId="42" xfId="0" applyNumberFormat="1" applyFont="1" applyFill="1" applyBorder="1" applyAlignment="1">
      <alignment/>
    </xf>
    <xf numFmtId="171" fontId="9" fillId="0" borderId="43" xfId="0" applyNumberFormat="1" applyFont="1" applyFill="1" applyBorder="1" applyAlignment="1">
      <alignment/>
    </xf>
    <xf numFmtId="171" fontId="9" fillId="0" borderId="41" xfId="0" applyNumberFormat="1" applyFont="1" applyFill="1" applyBorder="1" applyAlignment="1">
      <alignment/>
    </xf>
    <xf numFmtId="0" fontId="19" fillId="0" borderId="0" xfId="0" applyFont="1" applyBorder="1" applyAlignment="1">
      <alignment textRotation="90" wrapText="1"/>
    </xf>
    <xf numFmtId="0" fontId="19" fillId="0" borderId="0" xfId="0" applyFont="1" applyBorder="1" applyAlignment="1">
      <alignment/>
    </xf>
    <xf numFmtId="171" fontId="9" fillId="0" borderId="0" xfId="0" applyNumberFormat="1" applyFont="1" applyBorder="1" applyAlignment="1">
      <alignment/>
    </xf>
    <xf numFmtId="0" fontId="9" fillId="0" borderId="0" xfId="0" applyFont="1" applyBorder="1" applyAlignment="1">
      <alignment/>
    </xf>
    <xf numFmtId="171" fontId="19" fillId="0" borderId="0" xfId="0" applyNumberFormat="1" applyFont="1" applyBorder="1" applyAlignment="1">
      <alignment/>
    </xf>
    <xf numFmtId="168" fontId="19" fillId="0" borderId="0" xfId="0" applyNumberFormat="1" applyFont="1" applyBorder="1" applyAlignment="1">
      <alignment/>
    </xf>
    <xf numFmtId="171" fontId="9" fillId="0" borderId="38" xfId="0" applyNumberFormat="1" applyFont="1" applyFill="1" applyBorder="1" applyAlignment="1">
      <alignment/>
    </xf>
    <xf numFmtId="171" fontId="9" fillId="0" borderId="39" xfId="0" applyNumberFormat="1" applyFont="1" applyFill="1" applyBorder="1" applyAlignment="1">
      <alignment/>
    </xf>
    <xf numFmtId="171" fontId="9" fillId="0" borderId="67" xfId="0" applyNumberFormat="1" applyFont="1" applyBorder="1" applyAlignment="1">
      <alignment/>
    </xf>
    <xf numFmtId="171" fontId="9" fillId="0" borderId="68" xfId="0" applyNumberFormat="1" applyFont="1" applyBorder="1" applyAlignment="1">
      <alignment/>
    </xf>
    <xf numFmtId="171" fontId="9" fillId="0" borderId="69" xfId="0" applyNumberFormat="1" applyFont="1" applyFill="1" applyBorder="1" applyAlignment="1">
      <alignment/>
    </xf>
    <xf numFmtId="171" fontId="9" fillId="0" borderId="70" xfId="0" applyNumberFormat="1" applyFont="1" applyFill="1" applyBorder="1" applyAlignment="1">
      <alignment/>
    </xf>
    <xf numFmtId="0" fontId="32" fillId="19" borderId="12" xfId="0" applyNumberFormat="1" applyFont="1" applyFill="1" applyBorder="1" applyAlignment="1" applyProtection="1">
      <alignment/>
      <protection/>
    </xf>
    <xf numFmtId="169" fontId="9" fillId="0" borderId="47" xfId="0" applyNumberFormat="1" applyFont="1" applyFill="1" applyBorder="1" applyAlignment="1">
      <alignment horizontal="right" wrapText="1"/>
    </xf>
    <xf numFmtId="0" fontId="0" fillId="0" borderId="0" xfId="0" applyBorder="1" applyAlignment="1">
      <alignment/>
    </xf>
    <xf numFmtId="0" fontId="14" fillId="0" borderId="37" xfId="0" applyFont="1" applyFill="1" applyBorder="1" applyAlignment="1" applyProtection="1">
      <alignment horizontal="left"/>
      <protection/>
    </xf>
    <xf numFmtId="0" fontId="14" fillId="0" borderId="27" xfId="0" applyFont="1" applyFill="1" applyBorder="1" applyAlignment="1" applyProtection="1">
      <alignment horizontal="left"/>
      <protection/>
    </xf>
    <xf numFmtId="0" fontId="14" fillId="0" borderId="26" xfId="0" applyFont="1" applyBorder="1" applyAlignment="1">
      <alignment/>
    </xf>
    <xf numFmtId="0" fontId="14" fillId="0" borderId="36" xfId="0" applyNumberFormat="1" applyFont="1" applyBorder="1" applyAlignment="1">
      <alignment/>
    </xf>
    <xf numFmtId="167" fontId="14" fillId="0" borderId="43" xfId="34" applyFont="1" applyBorder="1" applyAlignment="1">
      <alignment/>
    </xf>
    <xf numFmtId="0" fontId="14" fillId="0" borderId="27" xfId="0" applyFont="1" applyBorder="1" applyAlignment="1">
      <alignment/>
    </xf>
    <xf numFmtId="0" fontId="14" fillId="0" borderId="40" xfId="0" applyNumberFormat="1" applyFont="1" applyBorder="1" applyAlignment="1">
      <alignment/>
    </xf>
    <xf numFmtId="0" fontId="12" fillId="19" borderId="12" xfId="0" applyFont="1" applyFill="1" applyBorder="1" applyAlignment="1">
      <alignment/>
    </xf>
    <xf numFmtId="0" fontId="12" fillId="19" borderId="12" xfId="0" applyNumberFormat="1" applyFont="1" applyFill="1" applyBorder="1" applyAlignment="1">
      <alignment/>
    </xf>
    <xf numFmtId="167" fontId="12" fillId="19" borderId="12" xfId="34" applyFont="1" applyFill="1" applyBorder="1" applyAlignment="1">
      <alignment/>
    </xf>
    <xf numFmtId="0" fontId="79" fillId="0" borderId="0" xfId="0" applyFont="1" applyFill="1" applyAlignment="1">
      <alignment/>
    </xf>
    <xf numFmtId="0" fontId="80" fillId="0" borderId="0" xfId="0" applyFont="1" applyFill="1" applyAlignment="1">
      <alignment/>
    </xf>
    <xf numFmtId="0" fontId="47" fillId="0" borderId="0" xfId="0" applyFont="1" applyFill="1" applyAlignment="1">
      <alignment/>
    </xf>
    <xf numFmtId="0" fontId="81" fillId="0" borderId="0" xfId="0" applyFont="1" applyFill="1" applyAlignment="1">
      <alignment/>
    </xf>
    <xf numFmtId="0" fontId="79" fillId="0" borderId="0" xfId="0" applyFont="1" applyAlignment="1">
      <alignment/>
    </xf>
    <xf numFmtId="0" fontId="79" fillId="0" borderId="30" xfId="0" applyFont="1" applyFill="1" applyBorder="1" applyAlignment="1">
      <alignment/>
    </xf>
    <xf numFmtId="171" fontId="32" fillId="19" borderId="12" xfId="47" applyNumberFormat="1" applyFont="1" applyFill="1" applyBorder="1">
      <alignment/>
      <protection/>
    </xf>
    <xf numFmtId="2" fontId="9" fillId="0" borderId="12" xfId="0" applyNumberFormat="1" applyFont="1" applyBorder="1" applyAlignment="1">
      <alignment/>
    </xf>
    <xf numFmtId="0" fontId="82" fillId="0" borderId="0" xfId="0" applyFont="1" applyFill="1" applyAlignment="1">
      <alignment/>
    </xf>
    <xf numFmtId="0" fontId="82" fillId="0" borderId="0" xfId="0" applyFont="1" applyFill="1" applyAlignment="1">
      <alignment horizontal="center"/>
    </xf>
    <xf numFmtId="0" fontId="83" fillId="0" borderId="0" xfId="0" applyFont="1" applyFill="1" applyBorder="1" applyAlignment="1">
      <alignment horizontal="center"/>
    </xf>
    <xf numFmtId="0" fontId="84" fillId="0" borderId="0" xfId="0" applyFont="1" applyFill="1" applyAlignment="1">
      <alignment/>
    </xf>
    <xf numFmtId="0" fontId="84" fillId="5" borderId="0" xfId="0" applyFont="1" applyFill="1" applyAlignment="1">
      <alignment/>
    </xf>
    <xf numFmtId="0" fontId="84" fillId="0" borderId="0" xfId="0" applyFont="1" applyAlignment="1">
      <alignment/>
    </xf>
    <xf numFmtId="0" fontId="85" fillId="0" borderId="0" xfId="0" applyFont="1" applyAlignment="1">
      <alignment/>
    </xf>
    <xf numFmtId="167" fontId="86" fillId="0" borderId="0" xfId="34" applyFont="1" applyFill="1" applyBorder="1" applyAlignment="1">
      <alignment horizontal="left" wrapText="1"/>
    </xf>
    <xf numFmtId="2" fontId="86" fillId="0" borderId="0" xfId="0" applyNumberFormat="1" applyFont="1" applyFill="1" applyBorder="1" applyAlignment="1">
      <alignment horizontal="right" wrapText="1"/>
    </xf>
    <xf numFmtId="0" fontId="86" fillId="0" borderId="71" xfId="0" applyFont="1" applyFill="1" applyBorder="1" applyAlignment="1">
      <alignment horizontal="left"/>
    </xf>
    <xf numFmtId="2" fontId="86" fillId="0" borderId="71" xfId="0" applyNumberFormat="1" applyFont="1" applyFill="1" applyBorder="1" applyAlignment="1">
      <alignment horizontal="left" wrapText="1"/>
    </xf>
    <xf numFmtId="14" fontId="0" fillId="0" borderId="0" xfId="0" applyNumberFormat="1" applyAlignment="1">
      <alignment horizontal="right"/>
    </xf>
    <xf numFmtId="0" fontId="13"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Alignment="1">
      <alignment/>
    </xf>
    <xf numFmtId="167" fontId="27" fillId="0" borderId="0" xfId="34" applyFont="1" applyFill="1" applyBorder="1" applyAlignment="1">
      <alignment horizontal="left" wrapText="1"/>
    </xf>
    <xf numFmtId="170" fontId="83" fillId="0" borderId="0" xfId="0" applyNumberFormat="1" applyFont="1" applyAlignment="1">
      <alignment/>
    </xf>
    <xf numFmtId="0" fontId="83" fillId="0" borderId="0" xfId="0" applyNumberFormat="1" applyFont="1" applyAlignment="1">
      <alignment/>
    </xf>
    <xf numFmtId="0" fontId="83" fillId="0" borderId="0" xfId="0" applyFont="1" applyAlignment="1">
      <alignment/>
    </xf>
    <xf numFmtId="0" fontId="82" fillId="0" borderId="0" xfId="0" applyFont="1" applyFill="1" applyBorder="1" applyAlignment="1">
      <alignment/>
    </xf>
    <xf numFmtId="0" fontId="17" fillId="0" borderId="0" xfId="0" applyFont="1" applyAlignment="1">
      <alignment horizontal="left" wrapText="1"/>
    </xf>
    <xf numFmtId="0" fontId="9" fillId="19" borderId="72" xfId="0" applyFont="1" applyFill="1" applyBorder="1" applyAlignment="1">
      <alignment horizontal="center" vertical="top"/>
    </xf>
    <xf numFmtId="0" fontId="51" fillId="19" borderId="10" xfId="0" applyFont="1" applyFill="1" applyBorder="1" applyAlignment="1">
      <alignment horizontal="center" vertical="center"/>
    </xf>
    <xf numFmtId="171" fontId="9" fillId="0" borderId="52" xfId="0" applyNumberFormat="1" applyFont="1" applyBorder="1" applyAlignment="1">
      <alignment/>
    </xf>
    <xf numFmtId="171" fontId="9" fillId="0" borderId="27" xfId="0" applyNumberFormat="1" applyFont="1" applyBorder="1" applyAlignment="1">
      <alignment/>
    </xf>
    <xf numFmtId="0" fontId="9" fillId="18" borderId="33" xfId="48" applyFont="1" applyFill="1" applyBorder="1" applyAlignment="1">
      <alignment horizontal="center" vertical="center" wrapText="1"/>
      <protection/>
    </xf>
    <xf numFmtId="0" fontId="32" fillId="19" borderId="16" xfId="0" applyNumberFormat="1" applyFont="1" applyFill="1" applyBorder="1" applyAlignment="1">
      <alignment/>
    </xf>
    <xf numFmtId="0" fontId="51" fillId="0" borderId="13"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11" xfId="0" applyFont="1" applyFill="1" applyBorder="1" applyAlignment="1">
      <alignment horizontal="center" vertical="center"/>
    </xf>
    <xf numFmtId="166" fontId="53" fillId="0" borderId="73" xfId="39" applyFont="1" applyFill="1" applyBorder="1" applyAlignment="1">
      <alignment horizontal="center" vertical="center"/>
    </xf>
    <xf numFmtId="166" fontId="53" fillId="0" borderId="74" xfId="39" applyFont="1" applyFill="1" applyBorder="1" applyAlignment="1">
      <alignment horizontal="center" vertical="center"/>
    </xf>
    <xf numFmtId="166" fontId="53" fillId="0" borderId="15" xfId="39" applyFont="1" applyFill="1" applyBorder="1" applyAlignment="1">
      <alignment horizontal="center" vertical="center"/>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9" fillId="19" borderId="57"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57" xfId="0" applyFont="1" applyFill="1" applyBorder="1" applyAlignment="1">
      <alignment horizontal="center" vertical="center" textRotation="90" wrapText="1"/>
    </xf>
    <xf numFmtId="0" fontId="9" fillId="19" borderId="19" xfId="0" applyFont="1" applyFill="1" applyBorder="1" applyAlignment="1">
      <alignment horizontal="center" vertical="center" textRotation="90" wrapText="1"/>
    </xf>
    <xf numFmtId="0" fontId="69" fillId="0" borderId="0" xfId="0" applyFont="1" applyBorder="1" applyAlignment="1">
      <alignment horizontal="left" vertical="distributed" wrapText="1"/>
    </xf>
    <xf numFmtId="0" fontId="69" fillId="0" borderId="0" xfId="0" applyFont="1" applyAlignment="1">
      <alignment horizontal="left" vertical="distributed" wrapText="1"/>
    </xf>
    <xf numFmtId="0" fontId="9" fillId="19" borderId="72" xfId="0" applyFont="1" applyFill="1" applyBorder="1" applyAlignment="1">
      <alignment horizontal="center" vertical="center" wrapText="1"/>
    </xf>
    <xf numFmtId="0" fontId="9" fillId="19" borderId="75"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32" fillId="19" borderId="57" xfId="0" applyFont="1" applyFill="1" applyBorder="1" applyAlignment="1">
      <alignment horizontal="center" vertical="center" wrapText="1"/>
    </xf>
    <xf numFmtId="0" fontId="32" fillId="0" borderId="19" xfId="0" applyFont="1" applyBorder="1" applyAlignment="1">
      <alignment/>
    </xf>
    <xf numFmtId="0" fontId="8" fillId="0" borderId="0" xfId="0" applyFont="1" applyFill="1" applyAlignment="1">
      <alignment horizontal="center" vertical="top"/>
    </xf>
    <xf numFmtId="49" fontId="8" fillId="0" borderId="0" xfId="0" applyNumberFormat="1" applyFont="1" applyAlignment="1">
      <alignment horizontal="center" vertical="top"/>
    </xf>
    <xf numFmtId="0" fontId="8" fillId="0" borderId="0" xfId="47" applyFont="1" applyFill="1" applyAlignment="1">
      <alignment horizontal="center" vertical="top" wrapText="1"/>
      <protection/>
    </xf>
    <xf numFmtId="0" fontId="8" fillId="0" borderId="0" xfId="47" applyFont="1" applyFill="1" applyAlignment="1">
      <alignment horizontal="center" vertical="top"/>
      <protection/>
    </xf>
    <xf numFmtId="49" fontId="8" fillId="0" borderId="0" xfId="47" applyNumberFormat="1" applyFont="1" applyAlignment="1">
      <alignment horizontal="center" vertical="top"/>
      <protection/>
    </xf>
    <xf numFmtId="0" fontId="43" fillId="0" borderId="20" xfId="47" applyFont="1" applyBorder="1" applyAlignment="1" applyProtection="1">
      <alignment horizontal="right" wrapText="1"/>
      <protection/>
    </xf>
    <xf numFmtId="0" fontId="9" fillId="0" borderId="75" xfId="0" applyFont="1" applyBorder="1" applyAlignment="1">
      <alignment vertical="top"/>
    </xf>
    <xf numFmtId="0" fontId="9" fillId="0" borderId="76" xfId="0" applyFont="1" applyBorder="1" applyAlignment="1">
      <alignment vertical="top"/>
    </xf>
    <xf numFmtId="0" fontId="11" fillId="0" borderId="0" xfId="0" applyFont="1" applyAlignment="1">
      <alignment vertical="top"/>
    </xf>
    <xf numFmtId="0" fontId="8" fillId="0" borderId="0" xfId="0" applyNumberFormat="1" applyFont="1" applyAlignment="1">
      <alignment horizontal="center" vertical="top"/>
    </xf>
    <xf numFmtId="0" fontId="11" fillId="0" borderId="0" xfId="0" applyNumberFormat="1" applyFont="1" applyAlignment="1">
      <alignment horizontal="center" vertical="top"/>
    </xf>
    <xf numFmtId="0" fontId="9" fillId="19" borderId="77" xfId="0" applyFont="1" applyFill="1" applyBorder="1" applyAlignment="1">
      <alignment horizontal="center" vertical="center" wrapText="1"/>
    </xf>
    <xf numFmtId="0" fontId="9" fillId="19" borderId="57" xfId="48" applyFont="1" applyFill="1" applyBorder="1" applyAlignment="1">
      <alignment horizontal="center" vertical="center"/>
      <protection/>
    </xf>
    <xf numFmtId="0" fontId="9" fillId="19" borderId="19" xfId="48" applyFont="1" applyFill="1" applyBorder="1" applyAlignment="1">
      <alignment horizontal="center" vertical="center"/>
      <protection/>
    </xf>
    <xf numFmtId="0" fontId="9" fillId="19" borderId="24" xfId="0" applyFont="1" applyFill="1" applyBorder="1" applyAlignment="1">
      <alignment horizontal="center" vertical="center" textRotation="90" wrapText="1"/>
    </xf>
    <xf numFmtId="0" fontId="74" fillId="0" borderId="13" xfId="0" applyFont="1" applyBorder="1" applyAlignment="1">
      <alignment wrapText="1"/>
    </xf>
    <xf numFmtId="0" fontId="74" fillId="0" borderId="31" xfId="0" applyFont="1" applyBorder="1" applyAlignment="1">
      <alignment wrapText="1"/>
    </xf>
    <xf numFmtId="0" fontId="74" fillId="0" borderId="11" xfId="0" applyFont="1" applyBorder="1" applyAlignment="1">
      <alignment wrapText="1"/>
    </xf>
    <xf numFmtId="0" fontId="8" fillId="0" borderId="31" xfId="0" applyFont="1" applyBorder="1" applyAlignment="1">
      <alignment horizontal="left" vertical="top"/>
    </xf>
    <xf numFmtId="0" fontId="8" fillId="0" borderId="11" xfId="0" applyFont="1" applyBorder="1" applyAlignment="1">
      <alignment horizontal="left" vertical="top"/>
    </xf>
    <xf numFmtId="0" fontId="59" fillId="0" borderId="13" xfId="0" applyFont="1" applyBorder="1" applyAlignment="1">
      <alignment horizontal="left" wrapText="1"/>
    </xf>
    <xf numFmtId="0" fontId="59" fillId="0" borderId="31" xfId="0" applyFont="1" applyBorder="1" applyAlignment="1">
      <alignment horizontal="left" wrapText="1"/>
    </xf>
    <xf numFmtId="0" fontId="59" fillId="0" borderId="11" xfId="0" applyFont="1" applyBorder="1" applyAlignment="1">
      <alignment horizontal="left" wrapText="1"/>
    </xf>
    <xf numFmtId="0" fontId="9" fillId="18" borderId="75" xfId="48" applyFont="1" applyFill="1" applyBorder="1" applyAlignment="1">
      <alignment horizontal="center" vertical="center" wrapText="1"/>
      <protection/>
    </xf>
    <xf numFmtId="0" fontId="9" fillId="18" borderId="72" xfId="48" applyFont="1" applyFill="1" applyBorder="1" applyAlignment="1">
      <alignment horizontal="center" vertical="center" wrapText="1"/>
      <protection/>
    </xf>
    <xf numFmtId="0" fontId="9" fillId="18" borderId="76" xfId="48" applyFont="1" applyFill="1" applyBorder="1" applyAlignment="1">
      <alignment horizontal="center" vertical="center" wrapText="1"/>
      <protection/>
    </xf>
    <xf numFmtId="0" fontId="23" fillId="0" borderId="13" xfId="0" applyFont="1" applyBorder="1" applyAlignment="1">
      <alignment horizontal="center" vertical="center"/>
    </xf>
    <xf numFmtId="0" fontId="75" fillId="0" borderId="31" xfId="0" applyFont="1" applyBorder="1" applyAlignment="1">
      <alignment horizontal="center" vertical="center"/>
    </xf>
    <xf numFmtId="0" fontId="75" fillId="0" borderId="11" xfId="0" applyFont="1" applyBorder="1" applyAlignment="1">
      <alignment horizontal="center" vertical="center"/>
    </xf>
    <xf numFmtId="193" fontId="23" fillId="0" borderId="13" xfId="0" applyNumberFormat="1" applyFont="1" applyBorder="1" applyAlignment="1">
      <alignment horizontal="center" vertical="center"/>
    </xf>
    <xf numFmtId="193" fontId="23" fillId="0" borderId="31" xfId="0" applyNumberFormat="1" applyFont="1" applyBorder="1" applyAlignment="1">
      <alignment horizontal="center" vertical="center"/>
    </xf>
    <xf numFmtId="0" fontId="22" fillId="0" borderId="73" xfId="0" applyFont="1" applyBorder="1" applyAlignment="1">
      <alignment horizontal="left"/>
    </xf>
    <xf numFmtId="0" fontId="22" fillId="0" borderId="31" xfId="0" applyFont="1" applyBorder="1" applyAlignment="1">
      <alignment horizontal="left"/>
    </xf>
    <xf numFmtId="0" fontId="22" fillId="0" borderId="11" xfId="0" applyFont="1" applyBorder="1" applyAlignment="1">
      <alignment horizontal="left"/>
    </xf>
    <xf numFmtId="0" fontId="9" fillId="19" borderId="24" xfId="0" applyFont="1" applyFill="1" applyBorder="1" applyAlignment="1">
      <alignment horizontal="center" vertical="center" wrapText="1"/>
    </xf>
    <xf numFmtId="0" fontId="8" fillId="0" borderId="31" xfId="0" applyFont="1" applyBorder="1" applyAlignment="1">
      <alignment horizontal="center" vertical="top"/>
    </xf>
    <xf numFmtId="0" fontId="8" fillId="0" borderId="11" xfId="0" applyFont="1" applyBorder="1" applyAlignment="1">
      <alignment horizontal="center" vertical="top"/>
    </xf>
    <xf numFmtId="0" fontId="23" fillId="0" borderId="0" xfId="0" applyFont="1" applyAlignment="1">
      <alignment horizontal="center" vertical="top"/>
    </xf>
    <xf numFmtId="0" fontId="66" fillId="0" borderId="0" xfId="0" applyFont="1" applyAlignment="1">
      <alignment horizontal="center"/>
    </xf>
    <xf numFmtId="0" fontId="23" fillId="0" borderId="78" xfId="0" applyFont="1" applyBorder="1" applyAlignment="1">
      <alignment horizontal="center" vertical="top"/>
    </xf>
    <xf numFmtId="0" fontId="23" fillId="0" borderId="35" xfId="0" applyFont="1" applyBorder="1" applyAlignment="1">
      <alignment horizontal="center" vertical="top"/>
    </xf>
    <xf numFmtId="0" fontId="8" fillId="0" borderId="13" xfId="0" applyFont="1" applyBorder="1" applyAlignment="1">
      <alignment horizontal="center"/>
    </xf>
    <xf numFmtId="0" fontId="8" fillId="0" borderId="31" xfId="0" applyFont="1" applyBorder="1" applyAlignment="1">
      <alignment horizontal="center"/>
    </xf>
    <xf numFmtId="0" fontId="8" fillId="0" borderId="11" xfId="0" applyFont="1" applyBorder="1" applyAlignment="1">
      <alignment horizontal="center"/>
    </xf>
    <xf numFmtId="0" fontId="77" fillId="19" borderId="48" xfId="0" applyFont="1" applyFill="1" applyBorder="1" applyAlignment="1">
      <alignment horizontal="center"/>
    </xf>
    <xf numFmtId="0" fontId="77" fillId="19" borderId="79" xfId="0" applyFont="1" applyFill="1" applyBorder="1" applyAlignment="1">
      <alignment horizontal="center"/>
    </xf>
    <xf numFmtId="0" fontId="77" fillId="19" borderId="16" xfId="0" applyFont="1" applyFill="1" applyBorder="1" applyAlignment="1">
      <alignment horizontal="center"/>
    </xf>
    <xf numFmtId="0" fontId="69" fillId="0" borderId="10" xfId="0" applyFont="1" applyBorder="1" applyAlignment="1">
      <alignment wrapText="1"/>
    </xf>
    <xf numFmtId="0" fontId="71" fillId="0" borderId="10" xfId="0" applyFont="1" applyBorder="1" applyAlignment="1">
      <alignment wrapText="1"/>
    </xf>
    <xf numFmtId="0" fontId="68" fillId="0" borderId="10" xfId="0" applyFont="1" applyBorder="1" applyAlignment="1">
      <alignment wrapText="1"/>
    </xf>
    <xf numFmtId="0" fontId="70" fillId="0" borderId="10" xfId="0" applyFont="1" applyBorder="1" applyAlignment="1">
      <alignment wrapText="1"/>
    </xf>
    <xf numFmtId="0" fontId="23" fillId="0" borderId="13" xfId="0" applyFont="1" applyBorder="1" applyAlignment="1">
      <alignment horizontal="center" vertical="top"/>
    </xf>
    <xf numFmtId="0" fontId="23" fillId="0" borderId="31" xfId="0" applyFont="1" applyBorder="1" applyAlignment="1">
      <alignment horizontal="center" vertical="top"/>
    </xf>
    <xf numFmtId="0" fontId="23" fillId="0" borderId="11" xfId="0" applyFont="1" applyBorder="1" applyAlignment="1">
      <alignment horizontal="center" vertical="top"/>
    </xf>
    <xf numFmtId="0" fontId="23" fillId="0" borderId="13" xfId="0" applyNumberFormat="1" applyFont="1" applyBorder="1" applyAlignment="1">
      <alignment horizontal="center" vertical="top"/>
    </xf>
    <xf numFmtId="0" fontId="23" fillId="0" borderId="31" xfId="0" applyNumberFormat="1" applyFont="1" applyBorder="1" applyAlignment="1">
      <alignment horizontal="center" vertical="top"/>
    </xf>
    <xf numFmtId="0" fontId="23" fillId="0" borderId="11" xfId="0" applyNumberFormat="1" applyFont="1" applyBorder="1" applyAlignment="1">
      <alignment horizontal="center" vertical="top"/>
    </xf>
    <xf numFmtId="0" fontId="23" fillId="0" borderId="73" xfId="0" applyFont="1" applyBorder="1" applyAlignment="1" applyProtection="1">
      <alignment horizontal="center" vertical="top" wrapText="1"/>
      <protection/>
    </xf>
    <xf numFmtId="0" fontId="23" fillId="0" borderId="74" xfId="0" applyFont="1" applyBorder="1" applyAlignment="1" applyProtection="1">
      <alignment horizontal="center" vertical="top"/>
      <protection/>
    </xf>
    <xf numFmtId="0" fontId="23" fillId="0" borderId="15" xfId="0" applyFont="1" applyBorder="1" applyAlignment="1" applyProtection="1">
      <alignment horizontal="center" vertical="top"/>
      <protection/>
    </xf>
    <xf numFmtId="0" fontId="69" fillId="0" borderId="10" xfId="0" applyFont="1" applyBorder="1" applyAlignment="1" applyProtection="1">
      <alignment wrapText="1"/>
      <protection/>
    </xf>
    <xf numFmtId="0" fontId="70" fillId="0" borderId="10" xfId="0" applyFont="1" applyBorder="1" applyAlignment="1" applyProtection="1">
      <alignment wrapText="1"/>
      <protection/>
    </xf>
    <xf numFmtId="49" fontId="23" fillId="0" borderId="73" xfId="0" applyNumberFormat="1" applyFont="1" applyBorder="1" applyAlignment="1" applyProtection="1">
      <alignment horizontal="center" vertical="top" wrapText="1"/>
      <protection/>
    </xf>
    <xf numFmtId="0" fontId="68" fillId="0" borderId="14" xfId="0" applyFont="1" applyFill="1" applyBorder="1" applyAlignment="1" applyProtection="1">
      <alignment wrapText="1"/>
      <protection/>
    </xf>
    <xf numFmtId="0" fontId="70" fillId="0" borderId="14" xfId="0" applyFont="1" applyFill="1" applyBorder="1" applyAlignment="1" applyProtection="1">
      <alignment wrapText="1"/>
      <protection/>
    </xf>
    <xf numFmtId="0" fontId="68" fillId="0" borderId="10" xfId="0" applyFont="1" applyBorder="1" applyAlignment="1" applyProtection="1">
      <alignment wrapText="1"/>
      <protection/>
    </xf>
    <xf numFmtId="0" fontId="71" fillId="0" borderId="10" xfId="0" applyFont="1" applyBorder="1" applyAlignment="1" applyProtection="1">
      <alignment wrapText="1"/>
      <protection/>
    </xf>
    <xf numFmtId="0" fontId="23" fillId="0" borderId="13" xfId="0" applyFont="1" applyBorder="1" applyAlignment="1" applyProtection="1">
      <alignment horizontal="center" vertical="top"/>
      <protection/>
    </xf>
    <xf numFmtId="0" fontId="23" fillId="0" borderId="31" xfId="0" applyFont="1" applyBorder="1" applyAlignment="1" applyProtection="1">
      <alignment horizontal="center" vertical="top"/>
      <protection/>
    </xf>
    <xf numFmtId="0" fontId="23" fillId="0" borderId="11" xfId="0" applyFont="1" applyBorder="1" applyAlignment="1" applyProtection="1">
      <alignment horizontal="center" vertical="top"/>
      <protection/>
    </xf>
    <xf numFmtId="0" fontId="23" fillId="0" borderId="13" xfId="0" applyNumberFormat="1" applyFont="1" applyBorder="1" applyAlignment="1" applyProtection="1">
      <alignment horizontal="center" vertical="top"/>
      <protection/>
    </xf>
    <xf numFmtId="0" fontId="23" fillId="0" borderId="31" xfId="0" applyNumberFormat="1" applyFont="1" applyBorder="1" applyAlignment="1" applyProtection="1">
      <alignment horizontal="center" vertical="top"/>
      <protection/>
    </xf>
    <xf numFmtId="0" fontId="23" fillId="0" borderId="11" xfId="0" applyNumberFormat="1" applyFont="1" applyBorder="1" applyAlignment="1" applyProtection="1">
      <alignment horizontal="center" vertical="top"/>
      <protection/>
    </xf>
    <xf numFmtId="0" fontId="8" fillId="0" borderId="13" xfId="0" applyFont="1" applyBorder="1" applyAlignment="1" applyProtection="1">
      <alignment horizontal="center" vertical="top" wrapText="1"/>
      <protection/>
    </xf>
    <xf numFmtId="0" fontId="8" fillId="0" borderId="31" xfId="0" applyFont="1" applyBorder="1" applyAlignment="1" applyProtection="1">
      <alignment horizontal="center" vertical="top" wrapText="1"/>
      <protection/>
    </xf>
    <xf numFmtId="0" fontId="8" fillId="0" borderId="11" xfId="0" applyFont="1" applyBorder="1" applyAlignment="1" applyProtection="1">
      <alignment horizontal="center" vertical="top" wrapText="1"/>
      <protection/>
    </xf>
    <xf numFmtId="193" fontId="8" fillId="0" borderId="13" xfId="0" applyNumberFormat="1" applyFont="1" applyBorder="1" applyAlignment="1" applyProtection="1">
      <alignment horizontal="center" vertical="top"/>
      <protection/>
    </xf>
    <xf numFmtId="193" fontId="8" fillId="0" borderId="31" xfId="0" applyNumberFormat="1" applyFont="1" applyBorder="1" applyAlignment="1" applyProtection="1">
      <alignment horizontal="center" vertical="top"/>
      <protection/>
    </xf>
    <xf numFmtId="193" fontId="8" fillId="0" borderId="11" xfId="0" applyNumberFormat="1" applyFont="1" applyBorder="1" applyAlignment="1" applyProtection="1">
      <alignment horizontal="center" vertical="top"/>
      <protection/>
    </xf>
    <xf numFmtId="0" fontId="68" fillId="0" borderId="10" xfId="0" applyFont="1" applyBorder="1" applyAlignment="1" applyProtection="1">
      <alignment vertical="top" wrapText="1"/>
      <protection/>
    </xf>
    <xf numFmtId="0" fontId="70" fillId="0" borderId="10" xfId="0" applyFont="1" applyBorder="1" applyAlignment="1" applyProtection="1">
      <alignment vertical="top" wrapText="1"/>
      <protection/>
    </xf>
    <xf numFmtId="0" fontId="69" fillId="0" borderId="10" xfId="0" applyFont="1" applyBorder="1" applyAlignment="1" applyProtection="1">
      <alignment vertical="top" wrapText="1"/>
      <protection/>
    </xf>
    <xf numFmtId="0" fontId="68" fillId="0" borderId="0" xfId="0" applyFont="1" applyFill="1" applyBorder="1" applyAlignment="1" applyProtection="1">
      <alignment wrapText="1"/>
      <protection/>
    </xf>
    <xf numFmtId="0" fontId="70" fillId="0" borderId="0" xfId="0" applyFont="1" applyFill="1" applyBorder="1" applyAlignment="1" applyProtection="1">
      <alignment wrapText="1"/>
      <protection/>
    </xf>
    <xf numFmtId="0" fontId="68" fillId="0" borderId="0" xfId="0" applyFont="1" applyBorder="1" applyAlignment="1" applyProtection="1">
      <alignment wrapText="1"/>
      <protection/>
    </xf>
    <xf numFmtId="0" fontId="71" fillId="0" borderId="0" xfId="0" applyFont="1" applyBorder="1" applyAlignment="1" applyProtection="1">
      <alignment wrapText="1"/>
      <protection/>
    </xf>
    <xf numFmtId="0" fontId="68" fillId="0" borderId="80" xfId="0" applyFont="1" applyFill="1" applyBorder="1" applyAlignment="1" applyProtection="1">
      <alignment horizontal="left" vertical="top" wrapText="1"/>
      <protection/>
    </xf>
    <xf numFmtId="0" fontId="68" fillId="0" borderId="81" xfId="0" applyFont="1" applyFill="1" applyBorder="1" applyAlignment="1" applyProtection="1">
      <alignment horizontal="left" vertical="top" wrapText="1"/>
      <protection/>
    </xf>
    <xf numFmtId="0" fontId="68" fillId="0" borderId="82" xfId="0" applyFont="1" applyFill="1" applyBorder="1" applyAlignment="1" applyProtection="1">
      <alignment horizontal="left" vertical="top" wrapText="1"/>
      <protection/>
    </xf>
    <xf numFmtId="0" fontId="70" fillId="0" borderId="0" xfId="0" applyFont="1" applyBorder="1" applyAlignment="1" applyProtection="1">
      <alignment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200807Cz" xfId="47"/>
    <cellStyle name="normální_List1"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Trend řízení</a:t>
            </a:r>
          </a:p>
        </c:rich>
      </c:tx>
      <c:layout/>
      <c:spPr>
        <a:noFill/>
        <a:ln>
          <a:noFill/>
        </a:ln>
      </c:spPr>
    </c:title>
    <c:plotArea>
      <c:layout/>
      <c:lineChart>
        <c:grouping val="standard"/>
        <c:varyColors val="0"/>
        <c:ser>
          <c:idx val="0"/>
          <c:order val="0"/>
          <c:tx>
            <c:strRef>
              <c:f>'I.inst + DO'!#REF!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1"/>
          <c:order val="1"/>
          <c:tx>
            <c:strRef>
              <c:f>'I.inst + DO'!#REF!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2"/>
          <c:order val="2"/>
          <c:tx>
            <c:strRef>
              <c:f>'I.inst + DO'!#REF!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3"/>
          <c:order val="3"/>
          <c:tx>
            <c:strRef>
              <c:f>'I.inst + DO'!#REF!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marker val="1"/>
        <c:axId val="45583304"/>
        <c:axId val="7596553"/>
      </c:lineChart>
      <c:catAx>
        <c:axId val="4558330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7596553"/>
        <c:crosses val="autoZero"/>
        <c:auto val="0"/>
        <c:lblOffset val="100"/>
        <c:tickLblSkip val="1"/>
        <c:noMultiLvlLbl val="0"/>
      </c:catAx>
      <c:valAx>
        <c:axId val="7596553"/>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5583304"/>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Počet dublinských případů </a:t>
            </a:r>
          </a:p>
        </c:rich>
      </c:tx>
      <c:layout>
        <c:manualLayout>
          <c:xMode val="factor"/>
          <c:yMode val="factor"/>
          <c:x val="0.02075"/>
          <c:y val="0.11725"/>
        </c:manualLayout>
      </c:layout>
      <c:spPr>
        <a:noFill/>
        <a:ln>
          <a:noFill/>
        </a:ln>
      </c:spPr>
    </c:title>
    <c:view3D>
      <c:rotX val="0"/>
      <c:hPercent val="50"/>
      <c:rotY val="0"/>
      <c:depthPercent val="100"/>
      <c:rAngAx val="1"/>
    </c:view3D>
    <c:plotArea>
      <c:layout>
        <c:manualLayout>
          <c:xMode val="edge"/>
          <c:yMode val="edge"/>
          <c:x val="0.0715"/>
          <c:y val="0.25625"/>
          <c:w val="0.85525"/>
          <c:h val="0.61375"/>
        </c:manualLayout>
      </c:layout>
      <c:bar3DChart>
        <c:barDir val="col"/>
        <c:grouping val="clustered"/>
        <c:varyColors val="0"/>
        <c:ser>
          <c:idx val="0"/>
          <c:order val="0"/>
          <c:tx>
            <c:strRef>
              <c:f>Dublin!$B$1</c:f>
              <c:strCache>
                <c:ptCount val="1"/>
                <c:pt idx="0">
                  <c:v>Počet dublinských případů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21940154"/>
        <c:axId val="63243659"/>
      </c:bar3DChart>
      <c:catAx>
        <c:axId val="21940154"/>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3243659"/>
        <c:crosses val="autoZero"/>
        <c:auto val="1"/>
        <c:lblOffset val="100"/>
        <c:tickLblSkip val="1"/>
        <c:noMultiLvlLbl val="0"/>
      </c:catAx>
      <c:valAx>
        <c:axId val="63243659"/>
        <c:scaling>
          <c:orientation val="minMax"/>
        </c:scaling>
        <c:axPos val="l"/>
        <c:title>
          <c:tx>
            <c:rich>
              <a:bodyPr vert="horz" rot="-5400000" anchor="ctr"/>
              <a:lstStyle/>
              <a:p>
                <a:pPr algn="ctr">
                  <a:defRPr/>
                </a:pPr>
                <a:r>
                  <a:rPr lang="en-US" cap="none" sz="900" b="1" i="0" u="none" baseline="0">
                    <a:solidFill>
                      <a:srgbClr val="000000"/>
                    </a:solidFill>
                  </a:rPr>
                  <a:t>počet případů
</a:t>
                </a:r>
              </a:p>
            </c:rich>
          </c:tx>
          <c:layout>
            <c:manualLayout>
              <c:xMode val="factor"/>
              <c:yMode val="factor"/>
              <c:x val="-0.014"/>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940154"/>
        <c:crossesAt val="1"/>
        <c:crossBetween val="between"/>
        <c:dispUnits/>
        <c:maj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325"/>
          <c:w val="0.96575"/>
          <c:h val="0.97375"/>
        </c:manualLayout>
      </c:layout>
      <c:barChart>
        <c:barDir val="bar"/>
        <c:grouping val="clustered"/>
        <c:varyColors val="1"/>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00FF00"/>
              </a:solidFill>
              <a:ln w="12700">
                <a:solidFill>
                  <a:srgbClr val="000000"/>
                </a:solidFill>
              </a:ln>
            </c:spPr>
          </c:dPt>
          <c:dPt>
            <c:idx val="3"/>
            <c:invertIfNegative val="0"/>
            <c:spPr>
              <a:solidFill>
                <a:srgbClr val="00FF00"/>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69FFFF"/>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3366FF"/>
              </a:solidFill>
              <a:ln w="12700">
                <a:solidFill>
                  <a:srgbClr val="000000"/>
                </a:solidFill>
              </a:ln>
            </c:spPr>
          </c:dPt>
          <c:dPt>
            <c:idx val="9"/>
            <c:invertIfNegative val="0"/>
            <c:spPr>
              <a:solidFill>
                <a:srgbClr val="69FFFF"/>
              </a:solidFill>
              <a:ln w="12700">
                <a:solidFill>
                  <a:srgbClr val="000000"/>
                </a:solidFill>
              </a:ln>
            </c:spPr>
          </c:dPt>
          <c:dPt>
            <c:idx val="10"/>
            <c:invertIfNegative val="0"/>
            <c:spPr>
              <a:solidFill>
                <a:srgbClr val="3366FF"/>
              </a:solidFill>
              <a:ln w="12700">
                <a:solidFill>
                  <a:srgbClr val="000000"/>
                </a:solidFill>
              </a:ln>
            </c:spPr>
          </c:dPt>
          <c:dPt>
            <c:idx val="11"/>
            <c:invertIfNegative val="0"/>
            <c:spPr>
              <a:solidFill>
                <a:srgbClr val="3366FF"/>
              </a:solidFill>
              <a:ln w="12700">
                <a:solidFill>
                  <a:srgbClr val="000000"/>
                </a:solidFill>
              </a:ln>
            </c:spPr>
          </c:dPt>
          <c:dPt>
            <c:idx val="12"/>
            <c:invertIfNegative val="0"/>
            <c:spPr>
              <a:solidFill>
                <a:srgbClr val="3366FF"/>
              </a:solidFill>
              <a:ln w="12700">
                <a:solidFill>
                  <a:srgbClr val="000000"/>
                </a:solidFill>
              </a:ln>
            </c:spPr>
          </c:dPt>
          <c:dPt>
            <c:idx val="13"/>
            <c:invertIfNegative val="0"/>
            <c:spPr>
              <a:solidFill>
                <a:srgbClr val="00FF00"/>
              </a:solidFill>
              <a:ln w="12700">
                <a:solidFill>
                  <a:srgbClr val="000000"/>
                </a:solidFill>
              </a:ln>
            </c:spPr>
          </c:dPt>
          <c:dPt>
            <c:idx val="14"/>
            <c:invertIfNegative val="0"/>
            <c:spPr>
              <a:solidFill>
                <a:srgbClr val="3366FF"/>
              </a:solidFill>
              <a:ln w="12700">
                <a:solidFill>
                  <a:srgbClr val="000000"/>
                </a:solidFill>
              </a:ln>
            </c:spPr>
          </c:dPt>
          <c:dPt>
            <c:idx val="15"/>
            <c:invertIfNegative val="0"/>
            <c:spPr>
              <a:solidFill>
                <a:srgbClr val="3366FF"/>
              </a:solidFill>
              <a:ln w="12700">
                <a:solidFill>
                  <a:srgbClr val="000000"/>
                </a:solidFill>
              </a:ln>
            </c:spPr>
          </c:dPt>
          <c:dPt>
            <c:idx val="16"/>
            <c:invertIfNegative val="0"/>
            <c:spPr>
              <a:solidFill>
                <a:srgbClr val="3366FF"/>
              </a:solidFill>
              <a:ln w="12700">
                <a:solidFill>
                  <a:srgbClr val="000000"/>
                </a:solidFill>
              </a:ln>
            </c:spPr>
          </c:dPt>
          <c:dPt>
            <c:idx val="17"/>
            <c:invertIfNegative val="0"/>
            <c:spPr>
              <a:solidFill>
                <a:srgbClr val="69FFFF"/>
              </a:solidFill>
              <a:ln w="12700">
                <a:solidFill>
                  <a:srgbClr val="000000"/>
                </a:solidFill>
              </a:ln>
            </c:spPr>
          </c:dPt>
          <c:dPt>
            <c:idx val="18"/>
            <c:invertIfNegative val="0"/>
            <c:spPr>
              <a:solidFill>
                <a:srgbClr val="69FFFF"/>
              </a:solidFill>
              <a:ln w="12700">
                <a:solidFill>
                  <a:srgbClr val="000000"/>
                </a:solidFill>
              </a:ln>
            </c:spPr>
          </c:dPt>
          <c:dPt>
            <c:idx val="19"/>
            <c:invertIfNegative val="0"/>
            <c:spPr>
              <a:solidFill>
                <a:srgbClr val="3366FF"/>
              </a:solidFill>
              <a:ln w="12700">
                <a:solidFill>
                  <a:srgbClr val="000000"/>
                </a:solidFill>
              </a:ln>
            </c:spPr>
          </c:dPt>
          <c:dPt>
            <c:idx val="20"/>
            <c:invertIfNegative val="0"/>
            <c:spPr>
              <a:solidFill>
                <a:srgbClr val="3366FF"/>
              </a:solidFill>
              <a:ln w="12700">
                <a:solidFill>
                  <a:srgbClr val="000000"/>
                </a:solidFill>
              </a:ln>
            </c:spPr>
          </c:dPt>
          <c:dPt>
            <c:idx val="21"/>
            <c:invertIfNegative val="0"/>
            <c:spPr>
              <a:solidFill>
                <a:srgbClr val="3366FF"/>
              </a:solidFill>
              <a:ln w="12700">
                <a:solidFill>
                  <a:srgbClr val="000000"/>
                </a:solidFill>
              </a:ln>
            </c:spPr>
          </c:dPt>
          <c:dPt>
            <c:idx val="22"/>
            <c:invertIfNegative val="0"/>
            <c:spPr>
              <a:solidFill>
                <a:srgbClr val="69FFFF"/>
              </a:solidFill>
              <a:ln w="12700">
                <a:solidFill>
                  <a:srgbClr val="000000"/>
                </a:solidFill>
              </a:ln>
            </c:spPr>
          </c:dPt>
          <c:dPt>
            <c:idx val="23"/>
            <c:invertIfNegative val="0"/>
            <c:spPr>
              <a:solidFill>
                <a:srgbClr val="3366FF"/>
              </a:solidFill>
              <a:ln w="12700">
                <a:solidFill>
                  <a:srgbClr val="000000"/>
                </a:solidFill>
              </a:ln>
            </c:spPr>
          </c:dPt>
          <c:dPt>
            <c:idx val="24"/>
            <c:invertIfNegative val="0"/>
            <c:spPr>
              <a:solidFill>
                <a:srgbClr val="69FFFF"/>
              </a:solidFill>
              <a:ln w="12700">
                <a:solidFill>
                  <a:srgbClr val="000000"/>
                </a:solidFill>
              </a:ln>
            </c:spPr>
          </c:dPt>
          <c:cat>
            <c:strRef>
              <c:f>'NZ-SPri'!$B$7:$B$26</c:f>
              <c:strCache/>
            </c:strRef>
          </c:cat>
          <c:val>
            <c:numRef>
              <c:f>'NZ-SPri'!$C$7:$C$26</c:f>
              <c:numCache/>
            </c:numRef>
          </c:val>
        </c:ser>
        <c:overlap val="100"/>
        <c:gapWidth val="25"/>
        <c:axId val="1260114"/>
        <c:axId val="11341027"/>
      </c:barChart>
      <c:catAx>
        <c:axId val="1260114"/>
        <c:scaling>
          <c:orientation val="maxMin"/>
        </c:scaling>
        <c:axPos val="l"/>
        <c:delete val="0"/>
        <c:numFmt formatCode="General" sourceLinked="1"/>
        <c:majorTickMark val="none"/>
        <c:minorTickMark val="none"/>
        <c:tickLblPos val="none"/>
        <c:spPr>
          <a:ln w="3175">
            <a:solidFill>
              <a:srgbClr val="000000"/>
            </a:solidFill>
          </a:ln>
        </c:spPr>
        <c:crossAx val="11341027"/>
        <c:crosses val="autoZero"/>
        <c:auto val="1"/>
        <c:lblOffset val="100"/>
        <c:tickLblSkip val="1"/>
        <c:noMultiLvlLbl val="0"/>
      </c:catAx>
      <c:valAx>
        <c:axId val="11341027"/>
        <c:scaling>
          <c:orientation val="minMax"/>
          <c:max val="18"/>
          <c:min val="0"/>
        </c:scaling>
        <c:axPos val="t"/>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1260114"/>
        <c:crosses val="max"/>
        <c:crossBetween val="between"/>
        <c:dispUnits/>
        <c:majorUnit val="2"/>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75"/>
          <c:w val="0.45325"/>
          <c:h val="0.68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000000"/>
                </a:solidFill>
              </a:ln>
            </c:spPr>
          </c:dPt>
          <c:dPt>
            <c:idx val="1"/>
            <c:spPr>
              <a:solidFill>
                <a:srgbClr val="00FF00"/>
              </a:solidFill>
              <a:ln w="12700">
                <a:solidFill>
                  <a:srgbClr val="000000"/>
                </a:solidFill>
              </a:ln>
            </c:spPr>
          </c:dPt>
          <c:dPt>
            <c:idx val="2"/>
            <c:spPr>
              <a:solidFill>
                <a:srgbClr val="69FFFF"/>
              </a:solidFill>
              <a:ln w="12700">
                <a:solidFill>
                  <a:srgbClr val="000000"/>
                </a:solidFill>
              </a:ln>
            </c:spPr>
          </c:dPt>
          <c:dPt>
            <c:idx val="3"/>
            <c:spPr>
              <a:solidFill>
                <a:srgbClr val="FFFF00"/>
              </a:solidFill>
              <a:ln w="12700">
                <a:solidFill>
                  <a:srgbClr val="000000"/>
                </a:solidFill>
              </a:ln>
            </c:spPr>
          </c:dPt>
          <c:dPt>
            <c:idx val="4"/>
            <c:spPr>
              <a:solidFill>
                <a:srgbClr val="FF0000"/>
              </a:solidFill>
              <a:ln w="12700">
                <a:solidFill>
                  <a:srgbClr val="000000"/>
                </a:solidFill>
              </a:ln>
            </c:spPr>
          </c:dPt>
          <c:dLbls>
            <c:dLbl>
              <c:idx val="0"/>
              <c:numFmt formatCode="General" sourceLinked="1"/>
              <c:spPr>
                <a:noFill/>
                <a:ln>
                  <a:noFill/>
                </a:ln>
              </c:spPr>
              <c:showLegendKey val="0"/>
              <c:showVal val="0"/>
              <c:showBubbleSize val="0"/>
              <c:showCatName val="1"/>
              <c:showSerName val="0"/>
              <c:showPercent val="1"/>
            </c:dLbl>
            <c:dLbl>
              <c:idx val="1"/>
              <c:numFmt formatCode="General" sourceLinked="1"/>
              <c:spPr>
                <a:noFill/>
                <a:ln>
                  <a:noFill/>
                </a:ln>
              </c:spPr>
              <c:showLegendKey val="0"/>
              <c:showVal val="0"/>
              <c:showBubbleSize val="0"/>
              <c:showCatName val="1"/>
              <c:showSerName val="0"/>
              <c:showPercent val="1"/>
            </c:dLbl>
            <c:dLbl>
              <c:idx val="2"/>
              <c:numFmt formatCode="General" sourceLinked="1"/>
              <c:spPr>
                <a:noFill/>
                <a:ln>
                  <a:noFill/>
                </a:ln>
              </c:spPr>
              <c:showLegendKey val="0"/>
              <c:showVal val="0"/>
              <c:showBubbleSize val="0"/>
              <c:showCatName val="1"/>
              <c:showSerName val="0"/>
              <c:showPercent val="1"/>
            </c:dLbl>
            <c:dLbl>
              <c:idx val="3"/>
              <c:numFmt formatCode="General" sourceLinked="1"/>
              <c:spPr>
                <a:noFill/>
                <a:ln>
                  <a:noFill/>
                </a:ln>
              </c:spPr>
              <c:showLegendKey val="0"/>
              <c:showVal val="0"/>
              <c:showBubbleSize val="0"/>
              <c:showCatName val="1"/>
              <c:showSerName val="0"/>
              <c:showPercent val="1"/>
            </c:dLbl>
            <c:dLbl>
              <c:idx val="4"/>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0"/>
            <c:showSerName val="0"/>
            <c:showLeaderLines val="1"/>
            <c:showPercent val="0"/>
          </c:dLbls>
          <c:cat>
            <c:strRef>
              <c:f>'NZ-SPri'!$B$32:$B$36</c:f>
              <c:strCache/>
            </c:strRef>
          </c:cat>
          <c:val>
            <c:numRef>
              <c:f>'NZ-SPri'!$C$32:$C$36</c:f>
              <c:numCache/>
            </c:numRef>
          </c:val>
        </c:ser>
        <c:ser>
          <c:idx val="1"/>
          <c:order val="1"/>
          <c:spPr>
            <a:solidFill>
              <a:srgbClr val="80206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'NZ-SPri'!$B$32:$B$36</c:f>
              <c:strCache/>
            </c:strRef>
          </c:cat>
          <c:val>
            <c:numRef>
              <c:f>'NZ-SPri'!$D$32:$D$36</c:f>
              <c:numCache/>
            </c:numRef>
          </c:val>
        </c:ser>
      </c:pieChart>
      <c:spPr>
        <a:noFill/>
        <a:ln>
          <a:noFill/>
        </a:ln>
      </c:spPr>
    </c:plotArea>
    <c:legend>
      <c:legendPos val="r"/>
      <c:layout>
        <c:manualLayout>
          <c:xMode val="edge"/>
          <c:yMode val="edge"/>
          <c:x val="0.49525"/>
          <c:y val="0.2415"/>
          <c:w val="0.43725"/>
          <c:h val="0.623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0705"/>
          <c:w val="0.23725"/>
          <c:h val="0.49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FFFF00"/>
              </a:solidFill>
              <a:ln w="12700">
                <a:solidFill>
                  <a:srgbClr val="000000"/>
                </a:solidFill>
              </a:ln>
            </c:spPr>
          </c:dPt>
          <c:dPt>
            <c:idx val="5"/>
            <c:spPr>
              <a:solidFill>
                <a:srgbClr val="FF8080"/>
              </a:solidFill>
              <a:ln w="12700">
                <a:solidFill>
                  <a:srgbClr val="000000"/>
                </a:solidFill>
              </a:ln>
            </c:spPr>
          </c:dPt>
          <c:dPt>
            <c:idx val="6"/>
            <c:spPr>
              <a:solidFill>
                <a:srgbClr val="3366FF"/>
              </a:solidFill>
              <a:ln w="12700">
                <a:solidFill>
                  <a:srgbClr val="000000"/>
                </a:solidFill>
              </a:ln>
            </c:spPr>
          </c:dPt>
          <c:dPt>
            <c:idx val="7"/>
            <c:spPr>
              <a:solidFill>
                <a:srgbClr val="FF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cat>
            <c:strRef>
              <c:f>'NZ-SPri'!$L$43:$L$54</c:f>
              <c:strCache/>
            </c:strRef>
          </c:cat>
          <c:val>
            <c:numRef>
              <c:f>'NZ-SPri'!$N$43:$N$54</c:f>
              <c:numCache/>
            </c:numRef>
          </c:val>
        </c:ser>
      </c:pieChart>
      <c:spPr>
        <a:noFill/>
        <a:ln>
          <a:noFill/>
        </a:ln>
      </c:spPr>
    </c:plotArea>
    <c:legend>
      <c:legendPos val="r"/>
      <c:layout>
        <c:manualLayout>
          <c:xMode val="edge"/>
          <c:yMode val="edge"/>
          <c:x val="0.4425"/>
          <c:y val="0.07775"/>
          <c:w val="0.3785"/>
          <c:h val="0.554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Lbls>
            <c:dLbl>
              <c:idx val="0"/>
              <c:layout>
                <c:manualLayout>
                  <c:x val="0"/>
                  <c:y val="0"/>
                </c:manualLayout>
              </c:layout>
              <c:txPr>
                <a:bodyPr vert="horz" rot="0" anchor="ctr"/>
                <a:lstStyle/>
                <a:p>
                  <a:pPr algn="ctr">
                    <a:defRPr lang="en-US" cap="none" sz="175" b="0" i="0" u="none" baseline="0">
                      <a:solidFill>
                        <a:srgbClr val="000000"/>
                      </a:solidFil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
          <c:order val="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srgbClr val="000000"/>
                </a:solidFill>
              </a:ln>
            </c:spPr>
          </c:dPt>
          <c:val>
            <c:numRef>
              <c:f>'NZ-Opak'!#REF!</c:f>
              <c:numCache>
                <c:ptCount val="1"/>
                <c:pt idx="0">
                  <c:v>1</c:v>
                </c:pt>
              </c:numCache>
            </c:numRef>
          </c:val>
        </c:ser>
        <c:ser>
          <c:idx val="4"/>
          <c:order val="4"/>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5"/>
          <c:order val="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4960380"/>
        <c:axId val="46207965"/>
      </c:barChart>
      <c:catAx>
        <c:axId val="34960380"/>
        <c:scaling>
          <c:orientation val="maxMin"/>
        </c:scaling>
        <c:axPos val="l"/>
        <c:delete val="0"/>
        <c:numFmt formatCode="General" sourceLinked="1"/>
        <c:majorTickMark val="none"/>
        <c:minorTickMark val="none"/>
        <c:tickLblPos val="none"/>
        <c:spPr>
          <a:ln w="3175">
            <a:solidFill>
              <a:srgbClr val="000000"/>
            </a:solidFill>
          </a:ln>
        </c:spPr>
        <c:crossAx val="46207965"/>
        <c:crosses val="autoZero"/>
        <c:auto val="0"/>
        <c:lblOffset val="100"/>
        <c:tickLblSkip val="1"/>
        <c:noMultiLvlLbl val="0"/>
      </c:catAx>
      <c:valAx>
        <c:axId val="46207965"/>
        <c:scaling>
          <c:orientation val="minMax"/>
        </c:scaling>
        <c:axPos val="t"/>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crossAx val="3496038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885"/>
          <c:h val="0.86675"/>
        </c:manualLayout>
      </c:layout>
      <c:barChart>
        <c:barDir val="bar"/>
        <c:grouping val="stacked"/>
        <c:varyColors val="0"/>
        <c:ser>
          <c:idx val="1"/>
          <c:order val="0"/>
          <c:tx>
            <c:strRef>
              <c:f>'NZ-Opak'!$C$4</c:f>
              <c:strCache>
                <c:ptCount val="1"/>
                <c:pt idx="0">
                  <c:v>První žádost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'NZ-Opak'!$C$5:$C$24</c:f>
              <c:numCache/>
            </c:numRef>
          </c:val>
        </c:ser>
        <c:ser>
          <c:idx val="2"/>
          <c:order val="1"/>
          <c:tx>
            <c:strRef>
              <c:f>'NZ-Opak'!$D$4</c:f>
              <c:strCache>
                <c:ptCount val="1"/>
                <c:pt idx="0">
                  <c:v>Opakovaná žádost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'NZ-Opak'!$D$5:$D$24</c:f>
              <c:numCache/>
            </c:numRef>
          </c:val>
        </c:ser>
        <c:overlap val="100"/>
        <c:gapWidth val="20"/>
        <c:axId val="13218502"/>
        <c:axId val="51857655"/>
      </c:barChart>
      <c:catAx>
        <c:axId val="13218502"/>
        <c:scaling>
          <c:orientation val="maxMin"/>
        </c:scaling>
        <c:axPos val="l"/>
        <c:delete val="0"/>
        <c:numFmt formatCode="General" sourceLinked="1"/>
        <c:majorTickMark val="out"/>
        <c:minorTickMark val="none"/>
        <c:tickLblPos val="none"/>
        <c:spPr>
          <a:ln w="3175">
            <a:solidFill>
              <a:srgbClr val="000000"/>
            </a:solidFill>
          </a:ln>
        </c:spPr>
        <c:crossAx val="51857655"/>
        <c:crosses val="autoZero"/>
        <c:auto val="1"/>
        <c:lblOffset val="100"/>
        <c:tickLblSkip val="1"/>
        <c:noMultiLvlLbl val="0"/>
      </c:catAx>
      <c:valAx>
        <c:axId val="51857655"/>
        <c:scaling>
          <c:orientation val="minMax"/>
          <c:max val="15"/>
          <c:min val="0"/>
        </c:scaling>
        <c:axPos val="t"/>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crossAx val="13218502"/>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715"/>
          <c:y val="0.211"/>
          <c:w val="0.31275"/>
          <c:h val="0.102"/>
        </c:manualLayout>
      </c:layout>
      <c:overlay val="0"/>
      <c:spPr>
        <a:solidFill>
          <a:srgbClr val="C0C0C0"/>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Celkem</a:t>
            </a:r>
          </a:p>
        </c:rich>
      </c:tx>
      <c:layout>
        <c:manualLayout>
          <c:xMode val="factor"/>
          <c:yMode val="factor"/>
          <c:x val="0.05075"/>
          <c:y val="0.02325"/>
        </c:manualLayout>
      </c:layout>
      <c:spPr>
        <a:noFill/>
        <a:ln>
          <a:noFill/>
        </a:ln>
      </c:spPr>
    </c:title>
    <c:plotArea>
      <c:layout>
        <c:manualLayout>
          <c:xMode val="edge"/>
          <c:yMode val="edge"/>
          <c:x val="0.35675"/>
          <c:y val="0.15575"/>
          <c:w val="0.38925"/>
          <c:h val="0.66625"/>
        </c:manualLayout>
      </c:layout>
      <c:pieChart>
        <c:varyColors val="1"/>
        <c:ser>
          <c:idx val="0"/>
          <c:order val="0"/>
          <c:tx>
            <c:strRef>
              <c:f>'NZ-Opak'!$A$25</c:f>
              <c:strCache>
                <c:ptCount val="1"/>
                <c:pt idx="0">
                  <c:v>Celkem</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75" b="1" i="0" u="none" baseline="0">
                    <a:solidFill>
                      <a:srgbClr val="000000"/>
                    </a:solidFill>
                  </a:defRPr>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zero"/>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Počet žádosti o mezinárodní ochranu podle roků zahájení řízení</a:t>
            </a:r>
          </a:p>
        </c:rich>
      </c:tx>
      <c:layout>
        <c:manualLayout>
          <c:xMode val="factor"/>
          <c:yMode val="factor"/>
          <c:x val="0.00725"/>
          <c:y val="0.06325"/>
        </c:manualLayout>
      </c:layout>
      <c:spPr>
        <a:noFill/>
        <a:ln>
          <a:noFill/>
        </a:ln>
      </c:spPr>
    </c:title>
    <c:view3D>
      <c:rotX val="2"/>
      <c:hPercent val="44"/>
      <c:rotY val="1"/>
      <c:depthPercent val="100"/>
      <c:rAngAx val="1"/>
    </c:view3D>
    <c:plotArea>
      <c:layout>
        <c:manualLayout>
          <c:xMode val="edge"/>
          <c:yMode val="edge"/>
          <c:x val="0.021"/>
          <c:y val="0.15675"/>
          <c:w val="0.8975"/>
          <c:h val="0.652"/>
        </c:manualLayout>
      </c:layout>
      <c:bar3D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'Ž po měsících'!$B$4:$V$4</c:f>
              <c:numCache/>
            </c:numRef>
          </c:cat>
          <c:val>
            <c:numRef>
              <c:f>'Ž po měsících'!$B$17:$V$17</c:f>
              <c:numCache/>
            </c:numRef>
          </c:val>
          <c:shape val="cylinder"/>
        </c:ser>
        <c:gapWidth val="90"/>
        <c:shape val="box"/>
        <c:axId val="64065712"/>
        <c:axId val="39720497"/>
      </c:bar3DChart>
      <c:catAx>
        <c:axId val="64065712"/>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9720497"/>
        <c:crosses val="autoZero"/>
        <c:auto val="1"/>
        <c:lblOffset val="100"/>
        <c:tickLblSkip val="1"/>
        <c:noMultiLvlLbl val="0"/>
      </c:catAx>
      <c:valAx>
        <c:axId val="39720497"/>
        <c:scaling>
          <c:orientation val="minMax"/>
          <c:max val="19000"/>
          <c:min val="0"/>
        </c:scaling>
        <c:axPos val="l"/>
        <c:title>
          <c:tx>
            <c:rich>
              <a:bodyPr vert="horz" rot="-5400000" anchor="ctr"/>
              <a:lstStyle/>
              <a:p>
                <a:pPr algn="ctr">
                  <a:defRPr/>
                </a:pPr>
                <a:r>
                  <a:rPr lang="en-US" cap="none" sz="900" b="1" i="0" u="none" baseline="0">
                    <a:solidFill>
                      <a:srgbClr val="000000"/>
                    </a:solidFill>
                  </a:rPr>
                  <a:t>počet žádostí</a:t>
                </a:r>
              </a:p>
            </c:rich>
          </c:tx>
          <c:layout>
            <c:manualLayout>
              <c:xMode val="factor"/>
              <c:yMode val="factor"/>
              <c:x val="-0.008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065712"/>
        <c:crossesAt val="1"/>
        <c:crossBetween val="between"/>
        <c:dispUnits/>
        <c:majorUnit val="1500"/>
        <c:minorUnit val="5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descr="Puntiky"/>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descr="logo_cmyk"/>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66675</xdr:rowOff>
    </xdr:from>
    <xdr:to>
      <xdr:col>0</xdr:col>
      <xdr:colOff>0</xdr:colOff>
      <xdr:row>85</xdr:row>
      <xdr:rowOff>0</xdr:rowOff>
    </xdr:to>
    <xdr:graphicFrame>
      <xdr:nvGraphicFramePr>
        <xdr:cNvPr id="1" name="Chart 6"/>
        <xdr:cNvGraphicFramePr/>
      </xdr:nvGraphicFramePr>
      <xdr:xfrm>
        <a:off x="0" y="12315825"/>
        <a:ext cx="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xdr:row>
      <xdr:rowOff>66675</xdr:rowOff>
    </xdr:from>
    <xdr:to>
      <xdr:col>8</xdr:col>
      <xdr:colOff>590550</xdr:colOff>
      <xdr:row>28</xdr:row>
      <xdr:rowOff>19050</xdr:rowOff>
    </xdr:to>
    <xdr:graphicFrame>
      <xdr:nvGraphicFramePr>
        <xdr:cNvPr id="1" name="Chart 17"/>
        <xdr:cNvGraphicFramePr/>
      </xdr:nvGraphicFramePr>
      <xdr:xfrm>
        <a:off x="2857500" y="857250"/>
        <a:ext cx="3419475" cy="366712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28</xdr:row>
      <xdr:rowOff>0</xdr:rowOff>
    </xdr:from>
    <xdr:to>
      <xdr:col>8</xdr:col>
      <xdr:colOff>581025</xdr:colOff>
      <xdr:row>38</xdr:row>
      <xdr:rowOff>66675</xdr:rowOff>
    </xdr:to>
    <xdr:graphicFrame>
      <xdr:nvGraphicFramePr>
        <xdr:cNvPr id="2" name="Chart 11"/>
        <xdr:cNvGraphicFramePr/>
      </xdr:nvGraphicFramePr>
      <xdr:xfrm>
        <a:off x="3219450" y="4505325"/>
        <a:ext cx="3048000" cy="2057400"/>
      </xdr:xfrm>
      <a:graphic>
        <a:graphicData uri="http://schemas.openxmlformats.org/drawingml/2006/chart">
          <c:chart xmlns:c="http://schemas.openxmlformats.org/drawingml/2006/chart" r:id="rId2"/>
        </a:graphicData>
      </a:graphic>
    </xdr:graphicFrame>
    <xdr:clientData/>
  </xdr:twoCellAnchor>
  <xdr:twoCellAnchor>
    <xdr:from>
      <xdr:col>1</xdr:col>
      <xdr:colOff>295275</xdr:colOff>
      <xdr:row>39</xdr:row>
      <xdr:rowOff>85725</xdr:rowOff>
    </xdr:from>
    <xdr:to>
      <xdr:col>8</xdr:col>
      <xdr:colOff>666750</xdr:colOff>
      <xdr:row>56</xdr:row>
      <xdr:rowOff>104775</xdr:rowOff>
    </xdr:to>
    <xdr:graphicFrame>
      <xdr:nvGraphicFramePr>
        <xdr:cNvPr id="3" name="Chart 22"/>
        <xdr:cNvGraphicFramePr/>
      </xdr:nvGraphicFramePr>
      <xdr:xfrm>
        <a:off x="628650" y="6867525"/>
        <a:ext cx="5724525" cy="27813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295525" y="7810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295525" y="7810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3</xdr:row>
      <xdr:rowOff>876300</xdr:rowOff>
    </xdr:from>
    <xdr:to>
      <xdr:col>4</xdr:col>
      <xdr:colOff>3990975</xdr:colOff>
      <xdr:row>29</xdr:row>
      <xdr:rowOff>95250</xdr:rowOff>
    </xdr:to>
    <xdr:graphicFrame>
      <xdr:nvGraphicFramePr>
        <xdr:cNvPr id="3" name="Chart 3"/>
        <xdr:cNvGraphicFramePr/>
      </xdr:nvGraphicFramePr>
      <xdr:xfrm>
        <a:off x="2333625" y="1781175"/>
        <a:ext cx="3952875" cy="4105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27</xdr:row>
      <xdr:rowOff>57150</xdr:rowOff>
    </xdr:from>
    <xdr:to>
      <xdr:col>4</xdr:col>
      <xdr:colOff>3429000</xdr:colOff>
      <xdr:row>48</xdr:row>
      <xdr:rowOff>19050</xdr:rowOff>
    </xdr:to>
    <xdr:graphicFrame>
      <xdr:nvGraphicFramePr>
        <xdr:cNvPr id="4" name="Chart 5"/>
        <xdr:cNvGraphicFramePr/>
      </xdr:nvGraphicFramePr>
      <xdr:xfrm>
        <a:off x="0" y="5524500"/>
        <a:ext cx="5724525" cy="33623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22</xdr:col>
      <xdr:colOff>314325</xdr:colOff>
      <xdr:row>39</xdr:row>
      <xdr:rowOff>142875</xdr:rowOff>
    </xdr:to>
    <xdr:graphicFrame>
      <xdr:nvGraphicFramePr>
        <xdr:cNvPr id="1" name="Chart 14"/>
        <xdr:cNvGraphicFramePr/>
      </xdr:nvGraphicFramePr>
      <xdr:xfrm>
        <a:off x="0" y="3838575"/>
        <a:ext cx="6734175"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xdr:row>
      <xdr:rowOff>0</xdr:rowOff>
    </xdr:from>
    <xdr:to>
      <xdr:col>7</xdr:col>
      <xdr:colOff>628650</xdr:colOff>
      <xdr:row>39</xdr:row>
      <xdr:rowOff>133350</xdr:rowOff>
    </xdr:to>
    <xdr:graphicFrame>
      <xdr:nvGraphicFramePr>
        <xdr:cNvPr id="1" name="Chart 8"/>
        <xdr:cNvGraphicFramePr/>
      </xdr:nvGraphicFramePr>
      <xdr:xfrm>
        <a:off x="95250" y="3838575"/>
        <a:ext cx="5562600"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KY\2009\2009_ro&#269;n&#237;\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B9" sqref="B9"/>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70</v>
      </c>
      <c r="B1" s="95" t="s">
        <v>231</v>
      </c>
    </row>
    <row r="2" spans="1:9" ht="12.75">
      <c r="A2" t="s">
        <v>71</v>
      </c>
      <c r="B2" s="356">
        <v>40391</v>
      </c>
      <c r="G2">
        <v>-11</v>
      </c>
      <c r="H2" t="s">
        <v>91</v>
      </c>
      <c r="I2">
        <v>-1</v>
      </c>
    </row>
    <row r="3" spans="1:9" ht="12.75">
      <c r="A3" t="s">
        <v>72</v>
      </c>
      <c r="B3" s="356">
        <v>40421</v>
      </c>
      <c r="G3">
        <v>-10</v>
      </c>
      <c r="H3" t="s">
        <v>92</v>
      </c>
      <c r="I3">
        <v>-1</v>
      </c>
    </row>
    <row r="4" spans="1:9" ht="12.75">
      <c r="A4" t="s">
        <v>90</v>
      </c>
      <c r="B4" s="68" t="str">
        <f>CONCATENATE(MID(B1,1,LEN(B1)-4)," ",MID(B1,LEN(B1)-3,4)-1)</f>
        <v>Srpen  2009</v>
      </c>
      <c r="G4">
        <v>-9</v>
      </c>
      <c r="H4" t="s">
        <v>93</v>
      </c>
      <c r="I4">
        <v>-1</v>
      </c>
    </row>
    <row r="5" spans="1:9" ht="12.75">
      <c r="A5" t="s">
        <v>81</v>
      </c>
      <c r="B5" s="53">
        <v>40430</v>
      </c>
      <c r="G5">
        <v>-8</v>
      </c>
      <c r="H5" t="s">
        <v>94</v>
      </c>
      <c r="I5">
        <v>-1</v>
      </c>
    </row>
    <row r="6" spans="7:9" ht="12.75">
      <c r="G6">
        <v>-7</v>
      </c>
      <c r="H6" t="s">
        <v>95</v>
      </c>
      <c r="I6">
        <v>-1</v>
      </c>
    </row>
    <row r="7" spans="7:9" ht="12.75">
      <c r="G7">
        <v>-6</v>
      </c>
      <c r="H7" t="s">
        <v>96</v>
      </c>
      <c r="I7">
        <v>-1</v>
      </c>
    </row>
    <row r="8" spans="7:9" ht="12.75">
      <c r="G8">
        <v>-5</v>
      </c>
      <c r="H8" t="s">
        <v>97</v>
      </c>
      <c r="I8">
        <v>-1</v>
      </c>
    </row>
    <row r="9" spans="7:9" ht="12.75">
      <c r="G9">
        <v>-4</v>
      </c>
      <c r="H9" t="s">
        <v>98</v>
      </c>
      <c r="I9">
        <v>-1</v>
      </c>
    </row>
    <row r="10" spans="7:9" ht="12.75">
      <c r="G10">
        <v>-3</v>
      </c>
      <c r="H10" t="s">
        <v>99</v>
      </c>
      <c r="I10">
        <v>-1</v>
      </c>
    </row>
    <row r="11" spans="7:9" ht="12.75">
      <c r="G11">
        <v>-2</v>
      </c>
      <c r="H11" t="s">
        <v>100</v>
      </c>
      <c r="I11">
        <v>-1</v>
      </c>
    </row>
    <row r="12" spans="7:9" ht="12.75">
      <c r="G12">
        <v>-1</v>
      </c>
      <c r="H12" t="s">
        <v>101</v>
      </c>
      <c r="I12">
        <v>-1</v>
      </c>
    </row>
    <row r="13" spans="7:9" ht="12.75">
      <c r="G13">
        <v>0</v>
      </c>
      <c r="H13" t="s">
        <v>102</v>
      </c>
      <c r="I13">
        <v>-1</v>
      </c>
    </row>
    <row r="14" spans="7:9" ht="12.75">
      <c r="G14">
        <v>1</v>
      </c>
      <c r="H14" t="s">
        <v>91</v>
      </c>
      <c r="I14">
        <v>0</v>
      </c>
    </row>
    <row r="15" spans="7:9" ht="12.75">
      <c r="G15">
        <v>2</v>
      </c>
      <c r="H15" t="s">
        <v>92</v>
      </c>
      <c r="I15">
        <v>0</v>
      </c>
    </row>
    <row r="16" spans="7:9" ht="12.75">
      <c r="G16">
        <v>3</v>
      </c>
      <c r="H16" t="s">
        <v>93</v>
      </c>
      <c r="I16">
        <v>0</v>
      </c>
    </row>
    <row r="17" spans="7:9" ht="12.75">
      <c r="G17">
        <v>4</v>
      </c>
      <c r="H17" t="s">
        <v>94</v>
      </c>
      <c r="I17">
        <v>0</v>
      </c>
    </row>
    <row r="18" spans="7:9" ht="12.75">
      <c r="G18">
        <v>5</v>
      </c>
      <c r="H18" t="s">
        <v>95</v>
      </c>
      <c r="I18">
        <v>0</v>
      </c>
    </row>
    <row r="19" spans="7:9" ht="12.75">
      <c r="G19">
        <v>6</v>
      </c>
      <c r="H19" t="s">
        <v>96</v>
      </c>
      <c r="I19">
        <v>0</v>
      </c>
    </row>
    <row r="20" spans="7:9" ht="12.75">
      <c r="G20">
        <v>7</v>
      </c>
      <c r="H20" t="s">
        <v>97</v>
      </c>
      <c r="I20">
        <v>0</v>
      </c>
    </row>
    <row r="21" spans="7:9" ht="12.75">
      <c r="G21">
        <v>8</v>
      </c>
      <c r="H21" t="s">
        <v>98</v>
      </c>
      <c r="I21">
        <v>0</v>
      </c>
    </row>
    <row r="22" spans="7:9" ht="12.75">
      <c r="G22">
        <v>9</v>
      </c>
      <c r="H22" t="s">
        <v>99</v>
      </c>
      <c r="I22">
        <v>0</v>
      </c>
    </row>
    <row r="23" spans="7:9" ht="12.75">
      <c r="G23">
        <v>10</v>
      </c>
      <c r="H23" t="s">
        <v>100</v>
      </c>
      <c r="I23">
        <v>0</v>
      </c>
    </row>
    <row r="24" spans="7:9" ht="12.75">
      <c r="G24">
        <v>11</v>
      </c>
      <c r="H24" t="s">
        <v>101</v>
      </c>
      <c r="I24">
        <v>0</v>
      </c>
    </row>
    <row r="25" spans="7:9" ht="12.75">
      <c r="G25">
        <v>12</v>
      </c>
      <c r="H25" t="s">
        <v>102</v>
      </c>
      <c r="I25">
        <v>0</v>
      </c>
    </row>
    <row r="26" spans="7:9" ht="12.75">
      <c r="G26">
        <v>13</v>
      </c>
      <c r="H26" t="s">
        <v>91</v>
      </c>
      <c r="I26">
        <v>1</v>
      </c>
    </row>
    <row r="27" spans="7:9" ht="12.75">
      <c r="G27">
        <v>14</v>
      </c>
      <c r="H27" t="s">
        <v>92</v>
      </c>
      <c r="I27">
        <v>1</v>
      </c>
    </row>
    <row r="28" spans="7:9" ht="12.75">
      <c r="G28">
        <v>15</v>
      </c>
      <c r="H28" t="s">
        <v>93</v>
      </c>
      <c r="I28">
        <v>1</v>
      </c>
    </row>
    <row r="29" spans="7:9" ht="12.75">
      <c r="G29">
        <v>16</v>
      </c>
      <c r="H29" t="s">
        <v>94</v>
      </c>
      <c r="I29">
        <v>1</v>
      </c>
    </row>
    <row r="30" spans="7:9" ht="12.75">
      <c r="G30">
        <v>17</v>
      </c>
      <c r="H30" t="s">
        <v>95</v>
      </c>
      <c r="I30">
        <v>1</v>
      </c>
    </row>
    <row r="31" spans="7:9" ht="12.75">
      <c r="G31">
        <v>18</v>
      </c>
      <c r="H31" t="s">
        <v>96</v>
      </c>
      <c r="I31">
        <v>1</v>
      </c>
    </row>
    <row r="32" spans="7:9" ht="12.75">
      <c r="G32">
        <v>19</v>
      </c>
      <c r="H32" t="s">
        <v>97</v>
      </c>
      <c r="I32">
        <v>1</v>
      </c>
    </row>
    <row r="33" spans="7:9" ht="12.75">
      <c r="G33">
        <v>20</v>
      </c>
      <c r="H33" t="s">
        <v>98</v>
      </c>
      <c r="I33">
        <v>1</v>
      </c>
    </row>
    <row r="34" spans="7:9" ht="12.75">
      <c r="G34">
        <v>21</v>
      </c>
      <c r="H34" t="s">
        <v>99</v>
      </c>
      <c r="I34">
        <v>1</v>
      </c>
    </row>
    <row r="35" spans="7:9" ht="12.75">
      <c r="G35">
        <v>22</v>
      </c>
      <c r="H35" t="s">
        <v>100</v>
      </c>
      <c r="I35">
        <v>1</v>
      </c>
    </row>
    <row r="36" spans="7:9" ht="12.75">
      <c r="G36">
        <v>23</v>
      </c>
      <c r="H36" t="s">
        <v>101</v>
      </c>
      <c r="I36">
        <v>1</v>
      </c>
    </row>
    <row r="37" spans="7:9" ht="12.75">
      <c r="G37">
        <v>24</v>
      </c>
      <c r="H37" t="s">
        <v>102</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zoomScalePageLayoutView="0" workbookViewId="0" topLeftCell="A1">
      <selection activeCell="K13" sqref="K13"/>
    </sheetView>
  </sheetViews>
  <sheetFormatPr defaultColWidth="9.140625" defaultRowHeight="12.75"/>
  <cols>
    <col min="1" max="1" width="12.8515625" style="28" customWidth="1"/>
    <col min="2" max="8" width="10.421875" style="28" customWidth="1"/>
    <col min="9" max="9" width="12.140625" style="28" customWidth="1"/>
    <col min="10" max="10" width="9.140625" style="31" customWidth="1"/>
    <col min="11" max="11" width="14.57421875" style="32" bestFit="1" customWidth="1"/>
    <col min="12" max="16384" width="9.140625" style="28" customWidth="1"/>
  </cols>
  <sheetData>
    <row r="1" spans="1:11" s="29" customFormat="1" ht="15.75">
      <c r="A1" s="52"/>
      <c r="B1" s="433" t="s">
        <v>183</v>
      </c>
      <c r="C1" s="434"/>
      <c r="D1" s="434"/>
      <c r="E1" s="434"/>
      <c r="F1" s="434"/>
      <c r="G1" s="434"/>
      <c r="H1" s="434"/>
      <c r="I1" s="28"/>
      <c r="J1" s="52"/>
      <c r="K1" s="41"/>
    </row>
    <row r="2" spans="1:10" s="29" customFormat="1" ht="15.75">
      <c r="A2" s="52"/>
      <c r="B2" s="435" t="str">
        <f>CONCATENATE("květen 2004 - ",'Tit.'!B14)</f>
        <v>květen 2004 - srpen 2010</v>
      </c>
      <c r="C2" s="436"/>
      <c r="D2" s="436"/>
      <c r="E2" s="436"/>
      <c r="F2" s="436"/>
      <c r="G2" s="436"/>
      <c r="H2" s="437"/>
      <c r="I2" s="32"/>
      <c r="J2" s="52"/>
    </row>
    <row r="3" spans="1:10" s="92" customFormat="1" ht="8.25">
      <c r="A3" s="90"/>
      <c r="B3" s="91"/>
      <c r="C3" s="91"/>
      <c r="D3" s="91"/>
      <c r="E3" s="91"/>
      <c r="F3" s="91"/>
      <c r="G3" s="197"/>
      <c r="H3" s="93" t="s">
        <v>112</v>
      </c>
      <c r="I3" s="87"/>
      <c r="J3" s="90"/>
    </row>
    <row r="4" spans="1:8" ht="12.75">
      <c r="A4" s="266" t="s">
        <v>64</v>
      </c>
      <c r="B4" s="267">
        <v>2004</v>
      </c>
      <c r="C4" s="267">
        <v>2005</v>
      </c>
      <c r="D4" s="267">
        <v>2006</v>
      </c>
      <c r="E4" s="267">
        <v>2007</v>
      </c>
      <c r="F4" s="267">
        <v>2008</v>
      </c>
      <c r="G4" s="267">
        <v>2009</v>
      </c>
      <c r="H4" s="267">
        <v>2010</v>
      </c>
    </row>
    <row r="5" spans="1:8" ht="12.75">
      <c r="A5" s="268" t="s">
        <v>65</v>
      </c>
      <c r="B5" s="269"/>
      <c r="C5" s="269"/>
      <c r="D5" s="269"/>
      <c r="E5" s="269"/>
      <c r="F5" s="269"/>
      <c r="G5" s="269"/>
      <c r="H5" s="269"/>
    </row>
    <row r="6" spans="1:10" s="30" customFormat="1" ht="12.75">
      <c r="A6" s="270" t="s">
        <v>152</v>
      </c>
      <c r="B6" s="271">
        <v>0</v>
      </c>
      <c r="C6" s="272">
        <v>128</v>
      </c>
      <c r="D6" s="272">
        <v>136</v>
      </c>
      <c r="E6" s="273">
        <v>139</v>
      </c>
      <c r="F6" s="273">
        <v>99</v>
      </c>
      <c r="G6" s="273">
        <v>66</v>
      </c>
      <c r="H6" s="273">
        <v>66</v>
      </c>
      <c r="J6" s="34"/>
    </row>
    <row r="7" spans="1:10" s="30" customFormat="1" ht="12.75">
      <c r="A7" s="274" t="s">
        <v>153</v>
      </c>
      <c r="B7" s="275">
        <v>0</v>
      </c>
      <c r="C7" s="276">
        <v>126</v>
      </c>
      <c r="D7" s="276">
        <v>125</v>
      </c>
      <c r="E7" s="277">
        <v>73</v>
      </c>
      <c r="F7" s="277">
        <v>80</v>
      </c>
      <c r="G7" s="277">
        <v>73</v>
      </c>
      <c r="H7" s="277">
        <v>92</v>
      </c>
      <c r="J7" s="34"/>
    </row>
    <row r="8" spans="1:10" s="30" customFormat="1" ht="12.75">
      <c r="A8" s="274" t="s">
        <v>154</v>
      </c>
      <c r="B8" s="275">
        <v>0</v>
      </c>
      <c r="C8" s="276">
        <v>115</v>
      </c>
      <c r="D8" s="276">
        <v>120</v>
      </c>
      <c r="E8" s="277">
        <v>79</v>
      </c>
      <c r="F8" s="277">
        <v>76</v>
      </c>
      <c r="G8" s="277">
        <v>91</v>
      </c>
      <c r="H8" s="277">
        <v>52</v>
      </c>
      <c r="J8" s="34"/>
    </row>
    <row r="9" spans="1:10" s="30" customFormat="1" ht="12.75">
      <c r="A9" s="274" t="s">
        <v>155</v>
      </c>
      <c r="B9" s="275">
        <v>0</v>
      </c>
      <c r="C9" s="276">
        <v>97</v>
      </c>
      <c r="D9" s="276">
        <v>62</v>
      </c>
      <c r="E9" s="277">
        <v>64</v>
      </c>
      <c r="F9" s="277">
        <v>68</v>
      </c>
      <c r="G9" s="277">
        <v>65</v>
      </c>
      <c r="H9" s="277">
        <v>60</v>
      </c>
      <c r="J9" s="34"/>
    </row>
    <row r="10" spans="1:8" ht="12.75">
      <c r="A10" s="274" t="s">
        <v>156</v>
      </c>
      <c r="B10" s="275">
        <v>60</v>
      </c>
      <c r="C10" s="276">
        <v>71</v>
      </c>
      <c r="D10" s="276">
        <v>111</v>
      </c>
      <c r="E10" s="277">
        <v>89</v>
      </c>
      <c r="F10" s="277">
        <v>63</v>
      </c>
      <c r="G10" s="277">
        <v>62</v>
      </c>
      <c r="H10" s="277">
        <v>58</v>
      </c>
    </row>
    <row r="11" spans="1:8" ht="12.75">
      <c r="A11" s="274" t="s">
        <v>157</v>
      </c>
      <c r="B11" s="275">
        <v>83</v>
      </c>
      <c r="C11" s="276">
        <v>67</v>
      </c>
      <c r="D11" s="276">
        <v>71</v>
      </c>
      <c r="E11" s="277">
        <v>84</v>
      </c>
      <c r="F11" s="277">
        <v>74</v>
      </c>
      <c r="G11" s="277">
        <v>69</v>
      </c>
      <c r="H11" s="277">
        <v>54</v>
      </c>
    </row>
    <row r="12" spans="1:8" ht="12.75">
      <c r="A12" s="274" t="s">
        <v>158</v>
      </c>
      <c r="B12" s="275">
        <v>101</v>
      </c>
      <c r="C12" s="276">
        <v>79</v>
      </c>
      <c r="D12" s="276">
        <v>80</v>
      </c>
      <c r="E12" s="277">
        <v>97</v>
      </c>
      <c r="F12" s="277">
        <v>62</v>
      </c>
      <c r="G12" s="277">
        <v>80</v>
      </c>
      <c r="H12" s="277">
        <v>53</v>
      </c>
    </row>
    <row r="13" spans="1:8" ht="12.75">
      <c r="A13" s="274" t="s">
        <v>159</v>
      </c>
      <c r="B13" s="275">
        <v>94</v>
      </c>
      <c r="C13" s="276">
        <v>79</v>
      </c>
      <c r="D13" s="276">
        <v>82</v>
      </c>
      <c r="E13" s="277">
        <v>104</v>
      </c>
      <c r="F13" s="277">
        <v>71</v>
      </c>
      <c r="G13" s="277">
        <v>79</v>
      </c>
      <c r="H13" s="277">
        <v>58</v>
      </c>
    </row>
    <row r="14" spans="1:8" ht="12.75">
      <c r="A14" s="274" t="s">
        <v>160</v>
      </c>
      <c r="B14" s="275">
        <v>61</v>
      </c>
      <c r="C14" s="276">
        <v>79</v>
      </c>
      <c r="D14" s="276">
        <v>104</v>
      </c>
      <c r="E14" s="277">
        <v>81</v>
      </c>
      <c r="F14" s="277">
        <v>68</v>
      </c>
      <c r="G14" s="277">
        <v>106</v>
      </c>
      <c r="H14" s="277"/>
    </row>
    <row r="15" spans="1:8" ht="12.75">
      <c r="A15" s="274" t="s">
        <v>161</v>
      </c>
      <c r="B15" s="275">
        <v>101</v>
      </c>
      <c r="C15" s="276">
        <v>77</v>
      </c>
      <c r="D15" s="276">
        <v>80</v>
      </c>
      <c r="E15" s="277">
        <v>124</v>
      </c>
      <c r="F15" s="277">
        <v>76</v>
      </c>
      <c r="G15" s="277">
        <v>88</v>
      </c>
      <c r="H15" s="277"/>
    </row>
    <row r="16" spans="1:8" ht="12.75">
      <c r="A16" s="274" t="s">
        <v>162</v>
      </c>
      <c r="B16" s="275">
        <v>117</v>
      </c>
      <c r="C16" s="276">
        <v>120</v>
      </c>
      <c r="D16" s="276">
        <v>105</v>
      </c>
      <c r="E16" s="277">
        <v>77</v>
      </c>
      <c r="F16" s="277">
        <v>64</v>
      </c>
      <c r="G16" s="277">
        <v>95</v>
      </c>
      <c r="H16" s="277"/>
    </row>
    <row r="17" spans="1:8" ht="12.75">
      <c r="A17" s="278" t="s">
        <v>163</v>
      </c>
      <c r="B17" s="279">
        <v>119</v>
      </c>
      <c r="C17" s="280">
        <v>130</v>
      </c>
      <c r="D17" s="280">
        <v>73</v>
      </c>
      <c r="E17" s="281">
        <v>63</v>
      </c>
      <c r="F17" s="281">
        <v>62</v>
      </c>
      <c r="G17" s="281">
        <v>68</v>
      </c>
      <c r="H17" s="281"/>
    </row>
    <row r="18" spans="1:8" ht="12.75">
      <c r="A18" s="282" t="s">
        <v>27</v>
      </c>
      <c r="B18" s="282">
        <v>736</v>
      </c>
      <c r="C18" s="282">
        <v>1168</v>
      </c>
      <c r="D18" s="282">
        <v>1149</v>
      </c>
      <c r="E18" s="282">
        <v>1074</v>
      </c>
      <c r="F18" s="282">
        <v>863</v>
      </c>
      <c r="G18" s="282">
        <v>942</v>
      </c>
      <c r="H18" s="282">
        <v>493</v>
      </c>
    </row>
    <row r="19" spans="1:8" ht="12.75">
      <c r="A19" s="438" t="s">
        <v>164</v>
      </c>
      <c r="B19" s="439"/>
      <c r="C19" s="439"/>
      <c r="D19" s="439"/>
      <c r="E19" s="439"/>
      <c r="F19" s="439"/>
      <c r="G19" s="440"/>
      <c r="H19" s="283">
        <f>B18+C18+D18+E18+F18+G18+H18</f>
        <v>6425</v>
      </c>
    </row>
    <row r="20" spans="1:8" ht="58.5" customHeight="1">
      <c r="A20" s="52"/>
      <c r="B20" s="33"/>
      <c r="C20" s="33"/>
      <c r="D20" s="33"/>
      <c r="E20" s="33"/>
      <c r="F20" s="33"/>
      <c r="G20" s="33"/>
      <c r="H20" s="33"/>
    </row>
    <row r="21" spans="1:7" ht="15">
      <c r="A21" s="52"/>
      <c r="C21" s="33"/>
      <c r="D21" s="33"/>
      <c r="E21" s="33"/>
      <c r="F21" s="33"/>
      <c r="G21" s="33"/>
    </row>
    <row r="22" spans="1:7" ht="15">
      <c r="A22" s="52"/>
      <c r="C22" s="33"/>
      <c r="D22" s="33"/>
      <c r="E22" s="33"/>
      <c r="F22" s="33"/>
      <c r="G22" s="33"/>
    </row>
    <row r="23" spans="1:7" ht="15">
      <c r="A23" s="52"/>
      <c r="C23" s="33"/>
      <c r="D23" s="33"/>
      <c r="E23" s="33"/>
      <c r="F23" s="33"/>
      <c r="G23" s="33"/>
    </row>
    <row r="24" ht="15">
      <c r="A24" s="52"/>
    </row>
    <row r="25" ht="15">
      <c r="A25" s="52"/>
    </row>
    <row r="26" ht="15">
      <c r="A26" s="52"/>
    </row>
    <row r="27" ht="15">
      <c r="A27" s="52"/>
    </row>
    <row r="28" ht="15">
      <c r="A28" s="52"/>
    </row>
    <row r="29" ht="15">
      <c r="A29" s="52"/>
    </row>
    <row r="30" ht="15">
      <c r="A30" s="52"/>
    </row>
    <row r="31" ht="15">
      <c r="A31" s="52"/>
    </row>
    <row r="32" ht="15">
      <c r="A32" s="52"/>
    </row>
    <row r="33" ht="15">
      <c r="A33" s="52"/>
    </row>
    <row r="34" ht="12.75">
      <c r="K34" s="28"/>
    </row>
    <row r="35" spans="11:19" ht="12.75">
      <c r="K35" s="28"/>
      <c r="S35" s="126"/>
    </row>
    <row r="36" spans="11:19" ht="12.75">
      <c r="K36" s="28"/>
      <c r="S36" s="44"/>
    </row>
    <row r="37" spans="11:19" ht="12.75">
      <c r="K37" s="28"/>
      <c r="S37" s="45"/>
    </row>
    <row r="38" spans="11:19" ht="12.75">
      <c r="K38" s="28"/>
      <c r="S38" s="45"/>
    </row>
    <row r="39" spans="11:19" ht="12.75">
      <c r="K39" s="28"/>
      <c r="S39" s="45"/>
    </row>
    <row r="40" spans="11:19" ht="12.75">
      <c r="K40" s="28"/>
      <c r="S40" s="45"/>
    </row>
    <row r="41" spans="11:19" ht="12.75">
      <c r="K41" s="28"/>
      <c r="S41" s="45"/>
    </row>
    <row r="42" spans="11:19" ht="12.75">
      <c r="K42" s="28"/>
      <c r="S42" s="45"/>
    </row>
    <row r="43" spans="11:19" ht="12.75">
      <c r="K43" s="28"/>
      <c r="S43" s="45"/>
    </row>
    <row r="44" spans="11:19" ht="12.75">
      <c r="K44" s="28"/>
      <c r="S44" s="45"/>
    </row>
    <row r="45" spans="11:19" ht="12.75">
      <c r="K45" s="28"/>
      <c r="S45" s="45"/>
    </row>
    <row r="46" ht="12.75">
      <c r="K46" s="28"/>
    </row>
    <row r="47" ht="12.75">
      <c r="K47" s="28"/>
    </row>
    <row r="48" ht="12.75">
      <c r="K48" s="28"/>
    </row>
    <row r="49" ht="12.75">
      <c r="K49" s="28"/>
    </row>
    <row r="50" ht="12.75">
      <c r="K50" s="28"/>
    </row>
    <row r="51" ht="12.75">
      <c r="K51" s="28"/>
    </row>
    <row r="52" ht="12.75">
      <c r="K52" s="28"/>
    </row>
    <row r="53" ht="12.75">
      <c r="K53" s="28"/>
    </row>
    <row r="54" ht="12.75">
      <c r="K54" s="28"/>
    </row>
    <row r="55" ht="12.75">
      <c r="K55" s="28"/>
    </row>
    <row r="56" ht="12.75">
      <c r="K56" s="28"/>
    </row>
    <row r="57" ht="12.75">
      <c r="K57" s="28"/>
    </row>
    <row r="58" ht="12.75">
      <c r="K58" s="28"/>
    </row>
    <row r="59" ht="12.75">
      <c r="K59" s="28"/>
    </row>
    <row r="60" ht="12.75">
      <c r="K60" s="28"/>
    </row>
    <row r="61" ht="12.75">
      <c r="K61" s="28"/>
    </row>
    <row r="62" ht="12.75">
      <c r="K62" s="28"/>
    </row>
    <row r="63" ht="12.75">
      <c r="K63" s="28"/>
    </row>
    <row r="64" ht="12.75">
      <c r="K64" s="28"/>
    </row>
    <row r="65" ht="12.75">
      <c r="K65" s="28"/>
    </row>
    <row r="66" ht="12.75">
      <c r="K66" s="28"/>
    </row>
    <row r="67" ht="12.75">
      <c r="K67" s="28"/>
    </row>
    <row r="68" ht="12.75">
      <c r="K68" s="28"/>
    </row>
    <row r="69" ht="12.75">
      <c r="K69" s="28"/>
    </row>
  </sheetData>
  <sheetProtection/>
  <mergeCells count="3">
    <mergeCell ref="B1:H1"/>
    <mergeCell ref="B2:H2"/>
    <mergeCell ref="A19:G19"/>
  </mergeCells>
  <printOptions horizontalCentered="1"/>
  <pageMargins left="0.3937007874015748" right="0.3937007874015748" top="0.3937007874015748" bottom="0.5511811023622047" header="0.31496062992125984" footer="0.31496062992125984"/>
  <pageSetup horizontalDpi="600" verticalDpi="600" orientation="portrait" paperSize="9"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1">
      <selection activeCell="N4" sqref="N4"/>
    </sheetView>
  </sheetViews>
  <sheetFormatPr defaultColWidth="9.140625" defaultRowHeight="12.75"/>
  <cols>
    <col min="1" max="1" width="18.140625" style="0" customWidth="1"/>
    <col min="2" max="2" width="8.421875" style="0" bestFit="1" customWidth="1"/>
    <col min="3" max="5" width="6.7109375" style="0" customWidth="1"/>
    <col min="6" max="6" width="6.00390625" style="0" bestFit="1" customWidth="1"/>
    <col min="7" max="11" width="6.7109375" style="0" customWidth="1"/>
    <col min="12" max="12" width="8.421875" style="0" bestFit="1" customWidth="1"/>
  </cols>
  <sheetData>
    <row r="1" spans="1:13" s="128" customFormat="1" ht="18.75">
      <c r="A1" s="445" t="s">
        <v>212</v>
      </c>
      <c r="B1" s="446"/>
      <c r="C1" s="446"/>
      <c r="D1" s="446"/>
      <c r="E1" s="446"/>
      <c r="F1" s="446"/>
      <c r="G1" s="446"/>
      <c r="H1" s="446"/>
      <c r="I1" s="446"/>
      <c r="J1" s="446"/>
      <c r="K1" s="446"/>
      <c r="L1" s="447"/>
      <c r="M1" s="127"/>
    </row>
    <row r="2" spans="1:13" s="128" customFormat="1" ht="15.75">
      <c r="A2" s="448" t="str">
        <f>LOWER(Nastavení!B1)</f>
        <v>srpen 2010</v>
      </c>
      <c r="B2" s="449"/>
      <c r="C2" s="449"/>
      <c r="D2" s="449"/>
      <c r="E2" s="449"/>
      <c r="F2" s="449"/>
      <c r="G2" s="449"/>
      <c r="H2" s="449"/>
      <c r="I2" s="449"/>
      <c r="J2" s="449"/>
      <c r="K2" s="449"/>
      <c r="L2" s="450"/>
      <c r="M2" s="127"/>
    </row>
    <row r="3" spans="1:13" s="132" customFormat="1" ht="9.75" customHeight="1">
      <c r="A3" s="129"/>
      <c r="B3" s="130"/>
      <c r="C3" s="130"/>
      <c r="D3" s="130"/>
      <c r="E3" s="130"/>
      <c r="F3" s="130"/>
      <c r="G3" s="130"/>
      <c r="H3" s="130"/>
      <c r="I3" s="130"/>
      <c r="J3" s="130"/>
      <c r="K3" s="130"/>
      <c r="L3" s="93" t="s">
        <v>122</v>
      </c>
      <c r="M3" s="131"/>
    </row>
    <row r="4" spans="1:13" s="12" customFormat="1" ht="93.75" customHeight="1">
      <c r="A4" s="177" t="s">
        <v>0</v>
      </c>
      <c r="B4" s="42" t="str">
        <f>CONCATENATE("Počet účastníků 
řízení k ",DAY(Nastavení!B2),".",MONTH(Nastavení!B2),".",YEAR(Nastavení!B2),"*")</f>
        <v>Počet účastníků 
řízení k 1.8.2010*</v>
      </c>
      <c r="C4" s="43" t="s">
        <v>214</v>
      </c>
      <c r="D4" s="43" t="s">
        <v>213</v>
      </c>
      <c r="E4" s="43" t="s">
        <v>124</v>
      </c>
      <c r="F4" s="43" t="s">
        <v>125</v>
      </c>
      <c r="G4" s="43" t="s">
        <v>46</v>
      </c>
      <c r="H4" s="43" t="s">
        <v>126</v>
      </c>
      <c r="I4" s="43" t="s">
        <v>166</v>
      </c>
      <c r="J4" s="43" t="s">
        <v>216</v>
      </c>
      <c r="K4" s="43" t="s">
        <v>215</v>
      </c>
      <c r="L4" s="43" t="str">
        <f>CONCATENATE("Počet účastníků 
řízení k ",DAY(Nastavení!B3),".",MONTH(Nastavení!B3),".",YEAR(Nastavení!B3),"*")</f>
        <v>Počet účastníků 
řízení k 31.8.2010*</v>
      </c>
      <c r="M4" s="133"/>
    </row>
    <row r="5" spans="1:15" s="135" customFormat="1" ht="12">
      <c r="A5" s="284" t="s">
        <v>146</v>
      </c>
      <c r="B5" s="285">
        <v>1</v>
      </c>
      <c r="C5" s="285">
        <v>0</v>
      </c>
      <c r="D5" s="286">
        <v>0</v>
      </c>
      <c r="E5" s="286">
        <v>0</v>
      </c>
      <c r="F5" s="286">
        <v>0</v>
      </c>
      <c r="G5" s="286">
        <v>0</v>
      </c>
      <c r="H5" s="286">
        <v>0</v>
      </c>
      <c r="I5" s="286">
        <v>0</v>
      </c>
      <c r="J5" s="286">
        <v>0</v>
      </c>
      <c r="K5" s="286">
        <v>0</v>
      </c>
      <c r="L5" s="287">
        <v>1</v>
      </c>
      <c r="M5" s="134"/>
      <c r="N5" s="199"/>
      <c r="O5" s="199"/>
    </row>
    <row r="6" spans="1:15" s="135" customFormat="1" ht="12">
      <c r="A6" s="284" t="s">
        <v>1</v>
      </c>
      <c r="B6" s="285">
        <v>30</v>
      </c>
      <c r="C6" s="285">
        <v>1</v>
      </c>
      <c r="D6" s="286">
        <v>0</v>
      </c>
      <c r="E6" s="286">
        <v>0</v>
      </c>
      <c r="F6" s="286">
        <v>0</v>
      </c>
      <c r="G6" s="286">
        <v>0</v>
      </c>
      <c r="H6" s="286">
        <v>0</v>
      </c>
      <c r="I6" s="286">
        <v>0</v>
      </c>
      <c r="J6" s="286">
        <v>1</v>
      </c>
      <c r="K6" s="286">
        <v>1</v>
      </c>
      <c r="L6" s="287">
        <v>30</v>
      </c>
      <c r="M6" s="134"/>
      <c r="N6" s="199"/>
      <c r="O6" s="199"/>
    </row>
    <row r="7" spans="1:15" s="135" customFormat="1" ht="12">
      <c r="A7" s="284" t="s">
        <v>129</v>
      </c>
      <c r="B7" s="285">
        <v>1</v>
      </c>
      <c r="C7" s="285">
        <v>0</v>
      </c>
      <c r="D7" s="286">
        <v>0</v>
      </c>
      <c r="E7" s="286">
        <v>0</v>
      </c>
      <c r="F7" s="286">
        <v>0</v>
      </c>
      <c r="G7" s="286">
        <v>0</v>
      </c>
      <c r="H7" s="286">
        <v>0</v>
      </c>
      <c r="I7" s="286">
        <v>0</v>
      </c>
      <c r="J7" s="286">
        <v>0</v>
      </c>
      <c r="K7" s="286">
        <v>0</v>
      </c>
      <c r="L7" s="287">
        <v>1</v>
      </c>
      <c r="M7" s="134"/>
      <c r="N7" s="199"/>
      <c r="O7" s="199"/>
    </row>
    <row r="8" spans="1:15" s="135" customFormat="1" ht="12">
      <c r="A8" s="284" t="s">
        <v>35</v>
      </c>
      <c r="B8" s="285">
        <v>2</v>
      </c>
      <c r="C8" s="285">
        <v>0</v>
      </c>
      <c r="D8" s="286">
        <v>0</v>
      </c>
      <c r="E8" s="286">
        <v>0</v>
      </c>
      <c r="F8" s="286">
        <v>0</v>
      </c>
      <c r="G8" s="286">
        <v>0</v>
      </c>
      <c r="H8" s="286">
        <v>0</v>
      </c>
      <c r="I8" s="286">
        <v>0</v>
      </c>
      <c r="J8" s="286">
        <v>0</v>
      </c>
      <c r="K8" s="286">
        <v>0</v>
      </c>
      <c r="L8" s="287">
        <v>2</v>
      </c>
      <c r="M8" s="134"/>
      <c r="N8" s="199"/>
      <c r="O8" s="199"/>
    </row>
    <row r="9" spans="1:15" s="135" customFormat="1" ht="12">
      <c r="A9" s="284" t="s">
        <v>114</v>
      </c>
      <c r="B9" s="285">
        <v>7</v>
      </c>
      <c r="C9" s="285">
        <v>0</v>
      </c>
      <c r="D9" s="286">
        <v>0</v>
      </c>
      <c r="E9" s="286">
        <v>0</v>
      </c>
      <c r="F9" s="286">
        <v>0</v>
      </c>
      <c r="G9" s="286">
        <v>0</v>
      </c>
      <c r="H9" s="286">
        <v>0</v>
      </c>
      <c r="I9" s="286">
        <v>0</v>
      </c>
      <c r="J9" s="286">
        <v>0</v>
      </c>
      <c r="K9" s="286">
        <v>0</v>
      </c>
      <c r="L9" s="287">
        <v>7</v>
      </c>
      <c r="M9" s="134"/>
      <c r="N9" s="199"/>
      <c r="O9" s="199"/>
    </row>
    <row r="10" spans="1:15" s="135" customFormat="1" ht="12">
      <c r="A10" s="284" t="s">
        <v>148</v>
      </c>
      <c r="B10" s="285">
        <v>0</v>
      </c>
      <c r="C10" s="285">
        <v>0</v>
      </c>
      <c r="D10" s="286">
        <v>0</v>
      </c>
      <c r="E10" s="286">
        <v>0</v>
      </c>
      <c r="F10" s="286">
        <v>0</v>
      </c>
      <c r="G10" s="286">
        <v>0</v>
      </c>
      <c r="H10" s="286">
        <v>0</v>
      </c>
      <c r="I10" s="286">
        <v>0</v>
      </c>
      <c r="J10" s="286">
        <v>0</v>
      </c>
      <c r="K10" s="286">
        <v>1</v>
      </c>
      <c r="L10" s="287">
        <v>0</v>
      </c>
      <c r="M10" s="134"/>
      <c r="N10" s="199"/>
      <c r="O10" s="199"/>
    </row>
    <row r="11" spans="1:15" s="135" customFormat="1" ht="12">
      <c r="A11" s="284" t="s">
        <v>2</v>
      </c>
      <c r="B11" s="285">
        <v>2</v>
      </c>
      <c r="C11" s="285">
        <v>0</v>
      </c>
      <c r="D11" s="286">
        <v>0</v>
      </c>
      <c r="E11" s="286">
        <v>0</v>
      </c>
      <c r="F11" s="286">
        <v>0</v>
      </c>
      <c r="G11" s="286">
        <v>0</v>
      </c>
      <c r="H11" s="286">
        <v>1</v>
      </c>
      <c r="I11" s="286">
        <v>1</v>
      </c>
      <c r="J11" s="286">
        <v>1</v>
      </c>
      <c r="K11" s="286">
        <v>0</v>
      </c>
      <c r="L11" s="287">
        <v>1</v>
      </c>
      <c r="M11" s="134"/>
      <c r="N11" s="199"/>
      <c r="O11" s="199"/>
    </row>
    <row r="12" spans="1:15" s="135" customFormat="1" ht="12">
      <c r="A12" s="284" t="s">
        <v>3</v>
      </c>
      <c r="B12" s="285">
        <v>11</v>
      </c>
      <c r="C12" s="285">
        <v>0</v>
      </c>
      <c r="D12" s="286">
        <v>0</v>
      </c>
      <c r="E12" s="286">
        <v>0</v>
      </c>
      <c r="F12" s="286">
        <v>0</v>
      </c>
      <c r="G12" s="286">
        <v>0</v>
      </c>
      <c r="H12" s="286">
        <v>0</v>
      </c>
      <c r="I12" s="286">
        <v>0</v>
      </c>
      <c r="J12" s="286">
        <v>0</v>
      </c>
      <c r="K12" s="286">
        <v>1</v>
      </c>
      <c r="L12" s="287">
        <v>11</v>
      </c>
      <c r="M12" s="134"/>
      <c r="N12" s="199"/>
      <c r="O12" s="199"/>
    </row>
    <row r="13" spans="1:15" s="135" customFormat="1" ht="12">
      <c r="A13" s="284" t="s">
        <v>206</v>
      </c>
      <c r="B13" s="285">
        <v>12</v>
      </c>
      <c r="C13" s="285">
        <v>1</v>
      </c>
      <c r="D13" s="286">
        <v>0</v>
      </c>
      <c r="E13" s="286">
        <v>0</v>
      </c>
      <c r="F13" s="286">
        <v>0</v>
      </c>
      <c r="G13" s="286">
        <v>0</v>
      </c>
      <c r="H13" s="286">
        <v>0</v>
      </c>
      <c r="I13" s="286">
        <v>0</v>
      </c>
      <c r="J13" s="286">
        <v>0</v>
      </c>
      <c r="K13" s="286">
        <v>0</v>
      </c>
      <c r="L13" s="287">
        <v>13</v>
      </c>
      <c r="M13" s="134"/>
      <c r="N13" s="199"/>
      <c r="O13" s="199"/>
    </row>
    <row r="14" spans="1:15" s="135" customFormat="1" ht="12">
      <c r="A14" s="284" t="s">
        <v>130</v>
      </c>
      <c r="B14" s="285">
        <v>1</v>
      </c>
      <c r="C14" s="285">
        <v>0</v>
      </c>
      <c r="D14" s="286">
        <v>0</v>
      </c>
      <c r="E14" s="286">
        <v>0</v>
      </c>
      <c r="F14" s="286">
        <v>0</v>
      </c>
      <c r="G14" s="286">
        <v>0</v>
      </c>
      <c r="H14" s="286">
        <v>0</v>
      </c>
      <c r="I14" s="286">
        <v>0</v>
      </c>
      <c r="J14" s="286">
        <v>0</v>
      </c>
      <c r="K14" s="286">
        <v>0</v>
      </c>
      <c r="L14" s="287">
        <v>1</v>
      </c>
      <c r="M14" s="134"/>
      <c r="N14" s="199"/>
      <c r="O14" s="199"/>
    </row>
    <row r="15" spans="1:15" s="135" customFormat="1" ht="12">
      <c r="A15" s="284" t="s">
        <v>4</v>
      </c>
      <c r="B15" s="285">
        <v>70</v>
      </c>
      <c r="C15" s="285">
        <v>1</v>
      </c>
      <c r="D15" s="286">
        <v>0</v>
      </c>
      <c r="E15" s="286">
        <v>3</v>
      </c>
      <c r="F15" s="286">
        <v>1</v>
      </c>
      <c r="G15" s="286">
        <v>2</v>
      </c>
      <c r="H15" s="286">
        <v>1</v>
      </c>
      <c r="I15" s="286">
        <v>7</v>
      </c>
      <c r="J15" s="286">
        <v>3</v>
      </c>
      <c r="K15" s="286">
        <v>1</v>
      </c>
      <c r="L15" s="287">
        <v>68</v>
      </c>
      <c r="M15" s="134"/>
      <c r="N15" s="199"/>
      <c r="O15" s="199"/>
    </row>
    <row r="16" spans="1:15" s="135" customFormat="1" ht="12">
      <c r="A16" s="136" t="s">
        <v>5</v>
      </c>
      <c r="B16" s="229">
        <v>137</v>
      </c>
      <c r="C16" s="219">
        <v>3</v>
      </c>
      <c r="D16" s="219">
        <v>0</v>
      </c>
      <c r="E16" s="219">
        <v>3</v>
      </c>
      <c r="F16" s="219">
        <v>1</v>
      </c>
      <c r="G16" s="219">
        <v>2</v>
      </c>
      <c r="H16" s="219">
        <v>2</v>
      </c>
      <c r="I16" s="219">
        <v>8</v>
      </c>
      <c r="J16" s="219">
        <v>5</v>
      </c>
      <c r="K16" s="219">
        <v>4</v>
      </c>
      <c r="L16" s="219">
        <v>135</v>
      </c>
      <c r="M16" s="134"/>
      <c r="N16" s="199"/>
      <c r="O16" s="199"/>
    </row>
    <row r="17" spans="1:15" s="135" customFormat="1" ht="12">
      <c r="A17" s="284" t="s">
        <v>24</v>
      </c>
      <c r="B17" s="285">
        <v>1</v>
      </c>
      <c r="C17" s="285">
        <v>0</v>
      </c>
      <c r="D17" s="286">
        <v>0</v>
      </c>
      <c r="E17" s="286">
        <v>0</v>
      </c>
      <c r="F17" s="286">
        <v>0</v>
      </c>
      <c r="G17" s="286">
        <v>0</v>
      </c>
      <c r="H17" s="286">
        <v>0</v>
      </c>
      <c r="I17" s="286">
        <v>0</v>
      </c>
      <c r="J17" s="286">
        <v>0</v>
      </c>
      <c r="K17" s="286">
        <v>0</v>
      </c>
      <c r="L17" s="287">
        <v>1</v>
      </c>
      <c r="M17" s="134"/>
      <c r="N17" s="199"/>
      <c r="O17" s="199"/>
    </row>
    <row r="18" spans="1:15" s="135" customFormat="1" ht="12">
      <c r="A18" s="284" t="s">
        <v>18</v>
      </c>
      <c r="B18" s="285">
        <v>6</v>
      </c>
      <c r="C18" s="285">
        <v>0</v>
      </c>
      <c r="D18" s="286">
        <v>0</v>
      </c>
      <c r="E18" s="286">
        <v>0</v>
      </c>
      <c r="F18" s="286">
        <v>0</v>
      </c>
      <c r="G18" s="286">
        <v>0</v>
      </c>
      <c r="H18" s="286">
        <v>0</v>
      </c>
      <c r="I18" s="286">
        <v>0</v>
      </c>
      <c r="J18" s="286">
        <v>0</v>
      </c>
      <c r="K18" s="286">
        <v>0</v>
      </c>
      <c r="L18" s="287">
        <v>6</v>
      </c>
      <c r="M18" s="134"/>
      <c r="N18" s="199"/>
      <c r="O18" s="199"/>
    </row>
    <row r="19" spans="1:15" s="135" customFormat="1" ht="12">
      <c r="A19" s="284" t="s">
        <v>20</v>
      </c>
      <c r="B19" s="285">
        <v>1</v>
      </c>
      <c r="C19" s="285">
        <v>0</v>
      </c>
      <c r="D19" s="286">
        <v>0</v>
      </c>
      <c r="E19" s="286">
        <v>0</v>
      </c>
      <c r="F19" s="286">
        <v>0</v>
      </c>
      <c r="G19" s="286">
        <v>0</v>
      </c>
      <c r="H19" s="286">
        <v>0</v>
      </c>
      <c r="I19" s="286">
        <v>0</v>
      </c>
      <c r="J19" s="286">
        <v>0</v>
      </c>
      <c r="K19" s="286">
        <v>0</v>
      </c>
      <c r="L19" s="287">
        <v>1</v>
      </c>
      <c r="M19" s="134"/>
      <c r="N19" s="199"/>
      <c r="O19" s="199"/>
    </row>
    <row r="20" spans="1:15" s="135" customFormat="1" ht="12">
      <c r="A20" s="284" t="s">
        <v>36</v>
      </c>
      <c r="B20" s="285">
        <v>2</v>
      </c>
      <c r="C20" s="285">
        <v>0</v>
      </c>
      <c r="D20" s="286">
        <v>0</v>
      </c>
      <c r="E20" s="286">
        <v>0</v>
      </c>
      <c r="F20" s="286">
        <v>0</v>
      </c>
      <c r="G20" s="286">
        <v>0</v>
      </c>
      <c r="H20" s="286">
        <v>0</v>
      </c>
      <c r="I20" s="286">
        <v>0</v>
      </c>
      <c r="J20" s="286">
        <v>0</v>
      </c>
      <c r="K20" s="286">
        <v>0</v>
      </c>
      <c r="L20" s="287">
        <v>2</v>
      </c>
      <c r="M20" s="134"/>
      <c r="N20" s="199"/>
      <c r="O20" s="199"/>
    </row>
    <row r="21" spans="1:15" s="135" customFormat="1" ht="12">
      <c r="A21" s="284" t="s">
        <v>15</v>
      </c>
      <c r="B21" s="285">
        <v>11</v>
      </c>
      <c r="C21" s="285">
        <v>0</v>
      </c>
      <c r="D21" s="286">
        <v>0</v>
      </c>
      <c r="E21" s="286">
        <v>0</v>
      </c>
      <c r="F21" s="286">
        <v>0</v>
      </c>
      <c r="G21" s="286">
        <v>0</v>
      </c>
      <c r="H21" s="286">
        <v>0</v>
      </c>
      <c r="I21" s="286">
        <v>0</v>
      </c>
      <c r="J21" s="286">
        <v>0</v>
      </c>
      <c r="K21" s="286">
        <v>0</v>
      </c>
      <c r="L21" s="287">
        <v>11</v>
      </c>
      <c r="M21" s="134"/>
      <c r="N21" s="199"/>
      <c r="O21" s="199"/>
    </row>
    <row r="22" spans="1:15" s="135" customFormat="1" ht="12">
      <c r="A22" s="284" t="s">
        <v>23</v>
      </c>
      <c r="B22" s="285">
        <v>1</v>
      </c>
      <c r="C22" s="285">
        <v>0</v>
      </c>
      <c r="D22" s="286">
        <v>0</v>
      </c>
      <c r="E22" s="286">
        <v>0</v>
      </c>
      <c r="F22" s="286">
        <v>0</v>
      </c>
      <c r="G22" s="286">
        <v>0</v>
      </c>
      <c r="H22" s="286">
        <v>0</v>
      </c>
      <c r="I22" s="286">
        <v>0</v>
      </c>
      <c r="J22" s="286">
        <v>0</v>
      </c>
      <c r="K22" s="286">
        <v>0</v>
      </c>
      <c r="L22" s="287">
        <v>1</v>
      </c>
      <c r="M22" s="134"/>
      <c r="N22" s="199"/>
      <c r="O22" s="199"/>
    </row>
    <row r="23" spans="1:15" s="135" customFormat="1" ht="12">
      <c r="A23" s="284" t="s">
        <v>131</v>
      </c>
      <c r="B23" s="285">
        <v>1</v>
      </c>
      <c r="C23" s="285">
        <v>0</v>
      </c>
      <c r="D23" s="286">
        <v>0</v>
      </c>
      <c r="E23" s="286">
        <v>0</v>
      </c>
      <c r="F23" s="286">
        <v>0</v>
      </c>
      <c r="G23" s="286">
        <v>0</v>
      </c>
      <c r="H23" s="286">
        <v>0</v>
      </c>
      <c r="I23" s="286">
        <v>0</v>
      </c>
      <c r="J23" s="286">
        <v>0</v>
      </c>
      <c r="K23" s="286">
        <v>0</v>
      </c>
      <c r="L23" s="287">
        <v>1</v>
      </c>
      <c r="M23" s="134"/>
      <c r="N23" s="199"/>
      <c r="O23" s="199"/>
    </row>
    <row r="24" spans="1:15" s="135" customFormat="1" ht="12">
      <c r="A24" s="284" t="s">
        <v>16</v>
      </c>
      <c r="B24" s="285">
        <v>1</v>
      </c>
      <c r="C24" s="285">
        <v>0</v>
      </c>
      <c r="D24" s="286">
        <v>0</v>
      </c>
      <c r="E24" s="286">
        <v>0</v>
      </c>
      <c r="F24" s="286">
        <v>0</v>
      </c>
      <c r="G24" s="286">
        <v>0</v>
      </c>
      <c r="H24" s="286">
        <v>0</v>
      </c>
      <c r="I24" s="286">
        <v>0</v>
      </c>
      <c r="J24" s="286">
        <v>0</v>
      </c>
      <c r="K24" s="286">
        <v>0</v>
      </c>
      <c r="L24" s="287">
        <v>1</v>
      </c>
      <c r="M24" s="134"/>
      <c r="N24" s="199"/>
      <c r="O24" s="199"/>
    </row>
    <row r="25" spans="1:15" s="135" customFormat="1" ht="12">
      <c r="A25" s="284" t="s">
        <v>13</v>
      </c>
      <c r="B25" s="285">
        <v>20</v>
      </c>
      <c r="C25" s="285">
        <v>0</v>
      </c>
      <c r="D25" s="286">
        <v>0</v>
      </c>
      <c r="E25" s="286">
        <v>0</v>
      </c>
      <c r="F25" s="286">
        <v>0</v>
      </c>
      <c r="G25" s="286">
        <v>0</v>
      </c>
      <c r="H25" s="286">
        <v>0</v>
      </c>
      <c r="I25" s="286">
        <v>0</v>
      </c>
      <c r="J25" s="286">
        <v>1</v>
      </c>
      <c r="K25" s="286">
        <v>0</v>
      </c>
      <c r="L25" s="287">
        <v>19</v>
      </c>
      <c r="M25" s="134"/>
      <c r="N25" s="199"/>
      <c r="O25" s="199"/>
    </row>
    <row r="26" spans="1:15" s="135" customFormat="1" ht="12">
      <c r="A26" s="284" t="s">
        <v>44</v>
      </c>
      <c r="B26" s="285">
        <v>14</v>
      </c>
      <c r="C26" s="285">
        <v>0</v>
      </c>
      <c r="D26" s="286">
        <v>0</v>
      </c>
      <c r="E26" s="286">
        <v>2</v>
      </c>
      <c r="F26" s="286">
        <v>0</v>
      </c>
      <c r="G26" s="286">
        <v>0</v>
      </c>
      <c r="H26" s="286">
        <v>0</v>
      </c>
      <c r="I26" s="286">
        <v>2</v>
      </c>
      <c r="J26" s="286">
        <v>0</v>
      </c>
      <c r="K26" s="286">
        <v>1</v>
      </c>
      <c r="L26" s="287">
        <v>14</v>
      </c>
      <c r="M26" s="134"/>
      <c r="N26" s="199"/>
      <c r="O26" s="199"/>
    </row>
    <row r="27" spans="1:15" s="135" customFormat="1" ht="12">
      <c r="A27" s="284" t="s">
        <v>33</v>
      </c>
      <c r="B27" s="285">
        <v>66</v>
      </c>
      <c r="C27" s="285">
        <v>2</v>
      </c>
      <c r="D27" s="286">
        <v>0</v>
      </c>
      <c r="E27" s="286">
        <v>1</v>
      </c>
      <c r="F27" s="286">
        <v>0</v>
      </c>
      <c r="G27" s="286">
        <v>3</v>
      </c>
      <c r="H27" s="286">
        <v>0</v>
      </c>
      <c r="I27" s="286">
        <v>4</v>
      </c>
      <c r="J27" s="286">
        <v>2</v>
      </c>
      <c r="K27" s="286">
        <v>2</v>
      </c>
      <c r="L27" s="287">
        <v>66</v>
      </c>
      <c r="M27" s="134"/>
      <c r="N27" s="199"/>
      <c r="O27" s="199"/>
    </row>
    <row r="28" spans="1:15" s="135" customFormat="1" ht="12">
      <c r="A28" s="284" t="s">
        <v>14</v>
      </c>
      <c r="B28" s="285">
        <v>1</v>
      </c>
      <c r="C28" s="285">
        <v>0</v>
      </c>
      <c r="D28" s="286">
        <v>0</v>
      </c>
      <c r="E28" s="286">
        <v>0</v>
      </c>
      <c r="F28" s="286">
        <v>0</v>
      </c>
      <c r="G28" s="286">
        <v>0</v>
      </c>
      <c r="H28" s="286">
        <v>0</v>
      </c>
      <c r="I28" s="286">
        <v>0</v>
      </c>
      <c r="J28" s="286">
        <v>0</v>
      </c>
      <c r="K28" s="286">
        <v>0</v>
      </c>
      <c r="L28" s="287">
        <v>1</v>
      </c>
      <c r="M28" s="134"/>
      <c r="N28" s="199"/>
      <c r="O28" s="199"/>
    </row>
    <row r="29" spans="1:15" s="135" customFormat="1" ht="12">
      <c r="A29" s="284" t="s">
        <v>19</v>
      </c>
      <c r="B29" s="285">
        <v>1</v>
      </c>
      <c r="C29" s="285">
        <v>0</v>
      </c>
      <c r="D29" s="286">
        <v>0</v>
      </c>
      <c r="E29" s="286">
        <v>0</v>
      </c>
      <c r="F29" s="286">
        <v>0</v>
      </c>
      <c r="G29" s="286">
        <v>0</v>
      </c>
      <c r="H29" s="286">
        <v>0</v>
      </c>
      <c r="I29" s="286">
        <v>0</v>
      </c>
      <c r="J29" s="286">
        <v>0</v>
      </c>
      <c r="K29" s="286">
        <v>0</v>
      </c>
      <c r="L29" s="287">
        <v>1</v>
      </c>
      <c r="M29" s="134"/>
      <c r="N29" s="199"/>
      <c r="O29" s="199"/>
    </row>
    <row r="30" spans="1:15" s="135" customFormat="1" ht="12">
      <c r="A30" s="284" t="s">
        <v>149</v>
      </c>
      <c r="B30" s="285">
        <v>1</v>
      </c>
      <c r="C30" s="285">
        <v>0</v>
      </c>
      <c r="D30" s="286">
        <v>0</v>
      </c>
      <c r="E30" s="286">
        <v>0</v>
      </c>
      <c r="F30" s="286">
        <v>0</v>
      </c>
      <c r="G30" s="286">
        <v>0</v>
      </c>
      <c r="H30" s="286">
        <v>0</v>
      </c>
      <c r="I30" s="286">
        <v>0</v>
      </c>
      <c r="J30" s="286">
        <v>0</v>
      </c>
      <c r="K30" s="286">
        <v>0</v>
      </c>
      <c r="L30" s="287">
        <v>1</v>
      </c>
      <c r="M30" s="134"/>
      <c r="N30" s="199"/>
      <c r="O30" s="199"/>
    </row>
    <row r="31" spans="1:15" s="135" customFormat="1" ht="12">
      <c r="A31" s="284" t="s">
        <v>83</v>
      </c>
      <c r="B31" s="285">
        <v>12</v>
      </c>
      <c r="C31" s="285">
        <v>2</v>
      </c>
      <c r="D31" s="286">
        <v>0</v>
      </c>
      <c r="E31" s="286">
        <v>0</v>
      </c>
      <c r="F31" s="286">
        <v>0</v>
      </c>
      <c r="G31" s="286">
        <v>0</v>
      </c>
      <c r="H31" s="286">
        <v>0</v>
      </c>
      <c r="I31" s="286">
        <v>0</v>
      </c>
      <c r="J31" s="286">
        <v>1</v>
      </c>
      <c r="K31" s="286">
        <v>0</v>
      </c>
      <c r="L31" s="287">
        <v>13</v>
      </c>
      <c r="M31" s="134"/>
      <c r="N31" s="199"/>
      <c r="O31" s="199"/>
    </row>
    <row r="32" spans="1:15" s="135" customFormat="1" ht="12">
      <c r="A32" s="284" t="s">
        <v>39</v>
      </c>
      <c r="B32" s="285">
        <v>19</v>
      </c>
      <c r="C32" s="285">
        <v>1</v>
      </c>
      <c r="D32" s="286">
        <v>0</v>
      </c>
      <c r="E32" s="286">
        <v>0</v>
      </c>
      <c r="F32" s="286">
        <v>0</v>
      </c>
      <c r="G32" s="286">
        <v>1</v>
      </c>
      <c r="H32" s="286">
        <v>0</v>
      </c>
      <c r="I32" s="286">
        <v>1</v>
      </c>
      <c r="J32" s="286">
        <v>1</v>
      </c>
      <c r="K32" s="286">
        <v>0</v>
      </c>
      <c r="L32" s="287">
        <v>19</v>
      </c>
      <c r="M32" s="134"/>
      <c r="N32" s="199"/>
      <c r="O32" s="199"/>
    </row>
    <row r="33" spans="1:15" s="135" customFormat="1" ht="12">
      <c r="A33" s="284" t="s">
        <v>43</v>
      </c>
      <c r="B33" s="285">
        <v>2</v>
      </c>
      <c r="C33" s="285">
        <v>0</v>
      </c>
      <c r="D33" s="286">
        <v>0</v>
      </c>
      <c r="E33" s="286">
        <v>0</v>
      </c>
      <c r="F33" s="286">
        <v>0</v>
      </c>
      <c r="G33" s="286">
        <v>0</v>
      </c>
      <c r="H33" s="286">
        <v>0</v>
      </c>
      <c r="I33" s="286">
        <v>0</v>
      </c>
      <c r="J33" s="286">
        <v>0</v>
      </c>
      <c r="K33" s="286">
        <v>0</v>
      </c>
      <c r="L33" s="287">
        <v>2</v>
      </c>
      <c r="M33" s="134"/>
      <c r="N33" s="199"/>
      <c r="O33" s="199"/>
    </row>
    <row r="34" spans="1:15" s="135" customFormat="1" ht="12">
      <c r="A34" s="284" t="s">
        <v>17</v>
      </c>
      <c r="B34" s="285">
        <v>23</v>
      </c>
      <c r="C34" s="285">
        <v>1</v>
      </c>
      <c r="D34" s="286">
        <v>0</v>
      </c>
      <c r="E34" s="286">
        <v>1</v>
      </c>
      <c r="F34" s="286">
        <v>0</v>
      </c>
      <c r="G34" s="286">
        <v>2</v>
      </c>
      <c r="H34" s="286">
        <v>1</v>
      </c>
      <c r="I34" s="286">
        <v>4</v>
      </c>
      <c r="J34" s="286">
        <v>0</v>
      </c>
      <c r="K34" s="286">
        <v>0</v>
      </c>
      <c r="L34" s="287">
        <v>24</v>
      </c>
      <c r="M34" s="134"/>
      <c r="N34" s="199"/>
      <c r="O34" s="199"/>
    </row>
    <row r="35" spans="1:15" s="135" customFormat="1" ht="12">
      <c r="A35" s="136" t="s">
        <v>25</v>
      </c>
      <c r="B35" s="229">
        <v>183</v>
      </c>
      <c r="C35" s="219">
        <v>6</v>
      </c>
      <c r="D35" s="219">
        <v>0</v>
      </c>
      <c r="E35" s="219">
        <v>4</v>
      </c>
      <c r="F35" s="219">
        <v>0</v>
      </c>
      <c r="G35" s="219">
        <v>6</v>
      </c>
      <c r="H35" s="219">
        <v>1</v>
      </c>
      <c r="I35" s="219">
        <v>11</v>
      </c>
      <c r="J35" s="219">
        <v>5</v>
      </c>
      <c r="K35" s="219">
        <v>3</v>
      </c>
      <c r="L35" s="219">
        <v>184</v>
      </c>
      <c r="M35" s="134"/>
      <c r="N35" s="199"/>
      <c r="O35" s="199"/>
    </row>
    <row r="36" spans="1:15" s="135" customFormat="1" ht="12">
      <c r="A36" s="284" t="s">
        <v>40</v>
      </c>
      <c r="B36" s="285">
        <v>1</v>
      </c>
      <c r="C36" s="285">
        <v>0</v>
      </c>
      <c r="D36" s="286">
        <v>0</v>
      </c>
      <c r="E36" s="286">
        <v>0</v>
      </c>
      <c r="F36" s="286">
        <v>0</v>
      </c>
      <c r="G36" s="286">
        <v>0</v>
      </c>
      <c r="H36" s="286">
        <v>0</v>
      </c>
      <c r="I36" s="286">
        <v>0</v>
      </c>
      <c r="J36" s="286">
        <v>0</v>
      </c>
      <c r="K36" s="286">
        <v>0</v>
      </c>
      <c r="L36" s="287">
        <v>1</v>
      </c>
      <c r="M36" s="134"/>
      <c r="N36" s="199"/>
      <c r="O36" s="199"/>
    </row>
    <row r="37" spans="1:15" s="135" customFormat="1" ht="12">
      <c r="A37" s="136" t="s">
        <v>45</v>
      </c>
      <c r="B37" s="229">
        <v>1</v>
      </c>
      <c r="C37" s="219">
        <v>0</v>
      </c>
      <c r="D37" s="219">
        <v>0</v>
      </c>
      <c r="E37" s="219">
        <v>0</v>
      </c>
      <c r="F37" s="219">
        <v>0</v>
      </c>
      <c r="G37" s="219">
        <v>0</v>
      </c>
      <c r="H37" s="219">
        <v>0</v>
      </c>
      <c r="I37" s="219">
        <v>0</v>
      </c>
      <c r="J37" s="219">
        <v>0</v>
      </c>
      <c r="K37" s="219">
        <v>0</v>
      </c>
      <c r="L37" s="219">
        <v>1</v>
      </c>
      <c r="M37" s="134"/>
      <c r="N37" s="199"/>
      <c r="O37" s="199"/>
    </row>
    <row r="38" spans="1:15" s="135" customFormat="1" ht="12">
      <c r="A38" s="284" t="s">
        <v>6</v>
      </c>
      <c r="B38" s="285">
        <v>6</v>
      </c>
      <c r="C38" s="285">
        <v>0</v>
      </c>
      <c r="D38" s="286">
        <v>0</v>
      </c>
      <c r="E38" s="286">
        <v>0</v>
      </c>
      <c r="F38" s="286">
        <v>0</v>
      </c>
      <c r="G38" s="286">
        <v>0</v>
      </c>
      <c r="H38" s="286">
        <v>0</v>
      </c>
      <c r="I38" s="286">
        <v>0</v>
      </c>
      <c r="J38" s="286">
        <v>0</v>
      </c>
      <c r="K38" s="286">
        <v>0</v>
      </c>
      <c r="L38" s="287">
        <v>6</v>
      </c>
      <c r="M38" s="134"/>
      <c r="N38" s="199"/>
      <c r="O38" s="199"/>
    </row>
    <row r="39" spans="1:15" s="135" customFormat="1" ht="12">
      <c r="A39" s="284" t="s">
        <v>132</v>
      </c>
      <c r="B39" s="285">
        <v>1</v>
      </c>
      <c r="C39" s="285">
        <v>0</v>
      </c>
      <c r="D39" s="286">
        <v>0</v>
      </c>
      <c r="E39" s="286">
        <v>0</v>
      </c>
      <c r="F39" s="286">
        <v>0</v>
      </c>
      <c r="G39" s="286">
        <v>0</v>
      </c>
      <c r="H39" s="286">
        <v>0</v>
      </c>
      <c r="I39" s="286">
        <v>0</v>
      </c>
      <c r="J39" s="286">
        <v>0</v>
      </c>
      <c r="K39" s="286">
        <v>0</v>
      </c>
      <c r="L39" s="287">
        <v>1</v>
      </c>
      <c r="M39" s="134"/>
      <c r="N39" s="199"/>
      <c r="O39" s="199"/>
    </row>
    <row r="40" spans="1:15" s="135" customFormat="1" ht="12">
      <c r="A40" s="284" t="s">
        <v>133</v>
      </c>
      <c r="B40" s="285">
        <v>1</v>
      </c>
      <c r="C40" s="285">
        <v>0</v>
      </c>
      <c r="D40" s="286">
        <v>0</v>
      </c>
      <c r="E40" s="286">
        <v>0</v>
      </c>
      <c r="F40" s="286">
        <v>0</v>
      </c>
      <c r="G40" s="286">
        <v>0</v>
      </c>
      <c r="H40" s="286">
        <v>0</v>
      </c>
      <c r="I40" s="286">
        <v>0</v>
      </c>
      <c r="J40" s="286">
        <v>0</v>
      </c>
      <c r="K40" s="286">
        <v>0</v>
      </c>
      <c r="L40" s="287">
        <v>1</v>
      </c>
      <c r="M40" s="134"/>
      <c r="N40" s="199"/>
      <c r="O40" s="199"/>
    </row>
    <row r="41" spans="1:15" s="135" customFormat="1" ht="12">
      <c r="A41" s="284" t="s">
        <v>47</v>
      </c>
      <c r="B41" s="285">
        <v>3</v>
      </c>
      <c r="C41" s="285">
        <v>0</v>
      </c>
      <c r="D41" s="286">
        <v>0</v>
      </c>
      <c r="E41" s="286">
        <v>0</v>
      </c>
      <c r="F41" s="286">
        <v>0</v>
      </c>
      <c r="G41" s="286">
        <v>0</v>
      </c>
      <c r="H41" s="286">
        <v>0</v>
      </c>
      <c r="I41" s="286">
        <v>0</v>
      </c>
      <c r="J41" s="286">
        <v>1</v>
      </c>
      <c r="K41" s="286">
        <v>0</v>
      </c>
      <c r="L41" s="287">
        <v>2</v>
      </c>
      <c r="M41" s="134"/>
      <c r="N41" s="199"/>
      <c r="O41" s="199"/>
    </row>
    <row r="42" spans="1:15" s="135" customFormat="1" ht="12">
      <c r="A42" s="284" t="s">
        <v>84</v>
      </c>
      <c r="B42" s="285">
        <v>1</v>
      </c>
      <c r="C42" s="285">
        <v>0</v>
      </c>
      <c r="D42" s="286">
        <v>0</v>
      </c>
      <c r="E42" s="286">
        <v>0</v>
      </c>
      <c r="F42" s="286">
        <v>0</v>
      </c>
      <c r="G42" s="286">
        <v>1</v>
      </c>
      <c r="H42" s="286">
        <v>0</v>
      </c>
      <c r="I42" s="286">
        <v>1</v>
      </c>
      <c r="J42" s="286">
        <v>0</v>
      </c>
      <c r="K42" s="286">
        <v>0</v>
      </c>
      <c r="L42" s="287">
        <v>1</v>
      </c>
      <c r="M42" s="134"/>
      <c r="N42" s="199"/>
      <c r="O42" s="199"/>
    </row>
    <row r="43" spans="1:15" s="135" customFormat="1" ht="12">
      <c r="A43" s="284" t="s">
        <v>8</v>
      </c>
      <c r="B43" s="285">
        <v>9</v>
      </c>
      <c r="C43" s="285">
        <v>0</v>
      </c>
      <c r="D43" s="286">
        <v>0</v>
      </c>
      <c r="E43" s="286">
        <v>0</v>
      </c>
      <c r="F43" s="286">
        <v>0</v>
      </c>
      <c r="G43" s="286">
        <v>0</v>
      </c>
      <c r="H43" s="286">
        <v>0</v>
      </c>
      <c r="I43" s="286">
        <v>0</v>
      </c>
      <c r="J43" s="286">
        <v>0</v>
      </c>
      <c r="K43" s="286">
        <v>0</v>
      </c>
      <c r="L43" s="287">
        <v>9</v>
      </c>
      <c r="M43" s="134"/>
      <c r="N43" s="199"/>
      <c r="O43" s="199"/>
    </row>
    <row r="44" spans="1:15" s="135" customFormat="1" ht="12">
      <c r="A44" s="284" t="s">
        <v>135</v>
      </c>
      <c r="B44" s="285">
        <v>2</v>
      </c>
      <c r="C44" s="285">
        <v>0</v>
      </c>
      <c r="D44" s="286">
        <v>0</v>
      </c>
      <c r="E44" s="286">
        <v>0</v>
      </c>
      <c r="F44" s="286">
        <v>0</v>
      </c>
      <c r="G44" s="286">
        <v>0</v>
      </c>
      <c r="H44" s="286">
        <v>1</v>
      </c>
      <c r="I44" s="286">
        <v>1</v>
      </c>
      <c r="J44" s="286">
        <v>0</v>
      </c>
      <c r="K44" s="286">
        <v>0</v>
      </c>
      <c r="L44" s="287">
        <v>2</v>
      </c>
      <c r="M44" s="134"/>
      <c r="N44" s="199"/>
      <c r="O44" s="199"/>
    </row>
    <row r="45" spans="1:15" s="135" customFormat="1" ht="12">
      <c r="A45" s="284" t="s">
        <v>9</v>
      </c>
      <c r="B45" s="285">
        <v>16</v>
      </c>
      <c r="C45" s="285">
        <v>1</v>
      </c>
      <c r="D45" s="286">
        <v>0</v>
      </c>
      <c r="E45" s="286">
        <v>1</v>
      </c>
      <c r="F45" s="286">
        <v>0</v>
      </c>
      <c r="G45" s="286">
        <v>0</v>
      </c>
      <c r="H45" s="286">
        <v>0</v>
      </c>
      <c r="I45" s="286">
        <v>1</v>
      </c>
      <c r="J45" s="286">
        <v>1</v>
      </c>
      <c r="K45" s="286">
        <v>1</v>
      </c>
      <c r="L45" s="287">
        <v>16</v>
      </c>
      <c r="M45" s="134"/>
      <c r="N45" s="199"/>
      <c r="O45" s="199"/>
    </row>
    <row r="46" spans="1:15" s="135" customFormat="1" ht="12">
      <c r="A46" s="284" t="s">
        <v>136</v>
      </c>
      <c r="B46" s="285">
        <v>3</v>
      </c>
      <c r="C46" s="285">
        <v>0</v>
      </c>
      <c r="D46" s="286">
        <v>0</v>
      </c>
      <c r="E46" s="286">
        <v>0</v>
      </c>
      <c r="F46" s="286">
        <v>0</v>
      </c>
      <c r="G46" s="286">
        <v>0</v>
      </c>
      <c r="H46" s="286">
        <v>0</v>
      </c>
      <c r="I46" s="286">
        <v>0</v>
      </c>
      <c r="J46" s="286">
        <v>0</v>
      </c>
      <c r="K46" s="286">
        <v>0</v>
      </c>
      <c r="L46" s="287">
        <v>3</v>
      </c>
      <c r="M46" s="134"/>
      <c r="N46" s="199"/>
      <c r="O46" s="199"/>
    </row>
    <row r="47" spans="1:15" s="135" customFormat="1" ht="12">
      <c r="A47" s="284" t="s">
        <v>38</v>
      </c>
      <c r="B47" s="285">
        <v>1</v>
      </c>
      <c r="C47" s="285">
        <v>0</v>
      </c>
      <c r="D47" s="286">
        <v>0</v>
      </c>
      <c r="E47" s="286">
        <v>0</v>
      </c>
      <c r="F47" s="286">
        <v>0</v>
      </c>
      <c r="G47" s="286">
        <v>0</v>
      </c>
      <c r="H47" s="286">
        <v>0</v>
      </c>
      <c r="I47" s="286">
        <v>0</v>
      </c>
      <c r="J47" s="286">
        <v>0</v>
      </c>
      <c r="K47" s="286">
        <v>0</v>
      </c>
      <c r="L47" s="287">
        <v>1</v>
      </c>
      <c r="M47" s="134"/>
      <c r="N47" s="199"/>
      <c r="O47" s="199"/>
    </row>
    <row r="48" spans="1:15" s="135" customFormat="1" ht="12">
      <c r="A48" s="284" t="s">
        <v>11</v>
      </c>
      <c r="B48" s="285">
        <v>1</v>
      </c>
      <c r="C48" s="285">
        <v>0</v>
      </c>
      <c r="D48" s="286">
        <v>0</v>
      </c>
      <c r="E48" s="286">
        <v>0</v>
      </c>
      <c r="F48" s="286">
        <v>0</v>
      </c>
      <c r="G48" s="286">
        <v>0</v>
      </c>
      <c r="H48" s="286">
        <v>0</v>
      </c>
      <c r="I48" s="286">
        <v>0</v>
      </c>
      <c r="J48" s="286">
        <v>0</v>
      </c>
      <c r="K48" s="286">
        <v>0</v>
      </c>
      <c r="L48" s="287">
        <v>1</v>
      </c>
      <c r="M48" s="134"/>
      <c r="N48" s="199"/>
      <c r="O48" s="199"/>
    </row>
    <row r="49" spans="1:15" s="135" customFormat="1" ht="12">
      <c r="A49" s="284" t="s">
        <v>42</v>
      </c>
      <c r="B49" s="285">
        <v>2</v>
      </c>
      <c r="C49" s="285">
        <v>0</v>
      </c>
      <c r="D49" s="286">
        <v>0</v>
      </c>
      <c r="E49" s="286">
        <v>0</v>
      </c>
      <c r="F49" s="286">
        <v>0</v>
      </c>
      <c r="G49" s="286">
        <v>0</v>
      </c>
      <c r="H49" s="286">
        <v>0</v>
      </c>
      <c r="I49" s="286">
        <v>0</v>
      </c>
      <c r="J49" s="286">
        <v>0</v>
      </c>
      <c r="K49" s="286">
        <v>0</v>
      </c>
      <c r="L49" s="287">
        <v>2</v>
      </c>
      <c r="M49" s="134"/>
      <c r="N49" s="199"/>
      <c r="O49" s="199"/>
    </row>
    <row r="50" spans="1:15" s="135" customFormat="1" ht="12">
      <c r="A50" s="284" t="s">
        <v>88</v>
      </c>
      <c r="B50" s="285">
        <v>2</v>
      </c>
      <c r="C50" s="285">
        <v>0</v>
      </c>
      <c r="D50" s="286">
        <v>0</v>
      </c>
      <c r="E50" s="286">
        <v>1</v>
      </c>
      <c r="F50" s="286">
        <v>0</v>
      </c>
      <c r="G50" s="286">
        <v>0</v>
      </c>
      <c r="H50" s="286">
        <v>0</v>
      </c>
      <c r="I50" s="286">
        <v>1</v>
      </c>
      <c r="J50" s="286">
        <v>1</v>
      </c>
      <c r="K50" s="286">
        <v>1</v>
      </c>
      <c r="L50" s="287">
        <v>1</v>
      </c>
      <c r="M50" s="134"/>
      <c r="N50" s="199"/>
      <c r="O50" s="199"/>
    </row>
    <row r="51" spans="1:15" s="135" customFormat="1" ht="12">
      <c r="A51" s="136" t="s">
        <v>12</v>
      </c>
      <c r="B51" s="229">
        <v>48</v>
      </c>
      <c r="C51" s="219">
        <v>1</v>
      </c>
      <c r="D51" s="219">
        <v>0</v>
      </c>
      <c r="E51" s="219">
        <v>2</v>
      </c>
      <c r="F51" s="219">
        <v>0</v>
      </c>
      <c r="G51" s="219">
        <v>1</v>
      </c>
      <c r="H51" s="219">
        <v>1</v>
      </c>
      <c r="I51" s="219">
        <v>4</v>
      </c>
      <c r="J51" s="219">
        <v>3</v>
      </c>
      <c r="K51" s="219">
        <v>2</v>
      </c>
      <c r="L51" s="219">
        <v>46</v>
      </c>
      <c r="M51" s="134"/>
      <c r="N51" s="199"/>
      <c r="O51" s="199"/>
    </row>
    <row r="52" spans="1:15" s="135" customFormat="1" ht="12" customHeight="1">
      <c r="A52" s="284" t="s">
        <v>26</v>
      </c>
      <c r="B52" s="285">
        <v>4</v>
      </c>
      <c r="C52" s="285">
        <v>0</v>
      </c>
      <c r="D52" s="286">
        <v>0</v>
      </c>
      <c r="E52" s="286">
        <v>0</v>
      </c>
      <c r="F52" s="286">
        <v>0</v>
      </c>
      <c r="G52" s="286">
        <v>0</v>
      </c>
      <c r="H52" s="286">
        <v>1</v>
      </c>
      <c r="I52" s="286">
        <v>1</v>
      </c>
      <c r="J52" s="286">
        <v>0</v>
      </c>
      <c r="K52" s="286">
        <v>0</v>
      </c>
      <c r="L52" s="287">
        <v>4</v>
      </c>
      <c r="M52" s="134"/>
      <c r="N52" s="199"/>
      <c r="O52" s="199"/>
    </row>
    <row r="53" spans="1:15" s="137" customFormat="1" ht="12">
      <c r="A53" s="138" t="s">
        <v>27</v>
      </c>
      <c r="B53" s="139">
        <v>373</v>
      </c>
      <c r="C53" s="139">
        <v>10</v>
      </c>
      <c r="D53" s="139">
        <v>0</v>
      </c>
      <c r="E53" s="139">
        <v>9</v>
      </c>
      <c r="F53" s="139">
        <v>1</v>
      </c>
      <c r="G53" s="139">
        <v>9</v>
      </c>
      <c r="H53" s="139">
        <v>5</v>
      </c>
      <c r="I53" s="139">
        <v>24</v>
      </c>
      <c r="J53" s="139">
        <v>13</v>
      </c>
      <c r="K53" s="139">
        <v>9</v>
      </c>
      <c r="L53" s="139">
        <v>370</v>
      </c>
      <c r="M53" s="134"/>
      <c r="N53" s="199"/>
      <c r="O53" s="199"/>
    </row>
    <row r="54" spans="1:13" s="12" customFormat="1" ht="12.75">
      <c r="A54" s="443" t="s">
        <v>138</v>
      </c>
      <c r="B54" s="444"/>
      <c r="C54" s="189"/>
      <c r="D54" s="189"/>
      <c r="E54" s="189"/>
      <c r="F54" s="189"/>
      <c r="G54" s="189"/>
      <c r="H54" s="189"/>
      <c r="I54" s="189"/>
      <c r="J54" s="189"/>
      <c r="K54" s="189"/>
      <c r="L54" s="189"/>
      <c r="M54" s="133"/>
    </row>
    <row r="55" spans="1:13" s="12" customFormat="1" ht="13.5" customHeight="1">
      <c r="A55" s="443" t="s">
        <v>139</v>
      </c>
      <c r="B55" s="444"/>
      <c r="C55" s="190"/>
      <c r="D55" s="190"/>
      <c r="E55" s="190"/>
      <c r="F55" s="190"/>
      <c r="G55" s="190"/>
      <c r="H55" s="190"/>
      <c r="I55" s="190"/>
      <c r="J55" s="190"/>
      <c r="K55" s="190"/>
      <c r="L55" s="190"/>
      <c r="M55" s="133"/>
    </row>
    <row r="56" spans="1:13" s="12" customFormat="1" ht="21.75" customHeight="1">
      <c r="A56" s="443" t="s">
        <v>140</v>
      </c>
      <c r="B56" s="444"/>
      <c r="C56" s="444"/>
      <c r="D56" s="444"/>
      <c r="E56" s="444"/>
      <c r="F56" s="444"/>
      <c r="G56" s="444"/>
      <c r="H56" s="444"/>
      <c r="I56" s="444"/>
      <c r="J56" s="444"/>
      <c r="K56" s="444"/>
      <c r="L56" s="444"/>
      <c r="M56" s="133"/>
    </row>
    <row r="57" spans="1:13" s="12" customFormat="1" ht="24" customHeight="1">
      <c r="A57" s="443" t="s">
        <v>141</v>
      </c>
      <c r="B57" s="442"/>
      <c r="C57" s="442"/>
      <c r="D57" s="442"/>
      <c r="E57" s="442"/>
      <c r="F57" s="442"/>
      <c r="G57" s="442"/>
      <c r="H57" s="442"/>
      <c r="I57" s="442"/>
      <c r="J57" s="442"/>
      <c r="K57" s="442"/>
      <c r="L57" s="442"/>
      <c r="M57" s="133"/>
    </row>
    <row r="58" spans="1:13" s="12" customFormat="1" ht="12.75">
      <c r="A58" s="441" t="s">
        <v>188</v>
      </c>
      <c r="B58" s="444"/>
      <c r="C58" s="444"/>
      <c r="D58" s="444"/>
      <c r="E58" s="444"/>
      <c r="F58" s="444"/>
      <c r="G58" s="444"/>
      <c r="H58" s="444"/>
      <c r="I58" s="444"/>
      <c r="J58" s="444"/>
      <c r="K58" s="444"/>
      <c r="L58" s="444"/>
      <c r="M58" s="133"/>
    </row>
    <row r="59" spans="1:12" ht="12.75">
      <c r="A59" s="441" t="s">
        <v>187</v>
      </c>
      <c r="B59" s="442"/>
      <c r="C59" s="442"/>
      <c r="D59" s="442"/>
      <c r="E59" s="442"/>
      <c r="F59" s="442"/>
      <c r="G59" s="442"/>
      <c r="H59" s="442"/>
      <c r="I59" s="442"/>
      <c r="J59" s="442"/>
      <c r="K59" s="442"/>
      <c r="L59" s="442"/>
    </row>
    <row r="62" spans="2:12" ht="12.75">
      <c r="B62" s="198"/>
      <c r="C62" s="198"/>
      <c r="D62" s="198"/>
      <c r="E62" s="198"/>
      <c r="F62" s="198"/>
      <c r="G62" s="198"/>
      <c r="H62" s="198"/>
      <c r="I62" s="198"/>
      <c r="J62" s="198"/>
      <c r="K62" s="198"/>
      <c r="L62" s="198"/>
    </row>
  </sheetData>
  <sheetProtection/>
  <mergeCells count="8">
    <mergeCell ref="A1:L1"/>
    <mergeCell ref="A2:L2"/>
    <mergeCell ref="A55:B55"/>
    <mergeCell ref="A56:L56"/>
    <mergeCell ref="A59:L59"/>
    <mergeCell ref="A54:B54"/>
    <mergeCell ref="A57:L57"/>
    <mergeCell ref="A58:L58"/>
  </mergeCells>
  <printOptions/>
  <pageMargins left="0.6692913385826772" right="0.5511811023622047" top="0.3937007874015748" bottom="0.5511811023622047" header="0.1968503937007874" footer="0.2362204724409449"/>
  <pageSetup horizontalDpi="600" verticalDpi="600" orientation="portrait" paperSize="9" scale="90"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L4" sqref="L4"/>
    </sheetView>
  </sheetViews>
  <sheetFormatPr defaultColWidth="9.140625" defaultRowHeight="12.75"/>
  <cols>
    <col min="1" max="1" width="19.140625" style="141" customWidth="1"/>
    <col min="2" max="10" width="8.140625" style="140" customWidth="1"/>
    <col min="11" max="11" width="6.28125" style="140" customWidth="1"/>
    <col min="12" max="12" width="9.140625" style="140" customWidth="1"/>
    <col min="13" max="13" width="10.8515625" style="133" bestFit="1" customWidth="1"/>
    <col min="14" max="16384" width="9.140625" style="12" customWidth="1"/>
  </cols>
  <sheetData>
    <row r="1" spans="1:12" ht="15.75">
      <c r="A1" s="451" t="s">
        <v>210</v>
      </c>
      <c r="B1" s="452"/>
      <c r="C1" s="452"/>
      <c r="D1" s="452"/>
      <c r="E1" s="452"/>
      <c r="F1" s="452"/>
      <c r="G1" s="452"/>
      <c r="H1" s="452"/>
      <c r="I1" s="452"/>
      <c r="J1" s="453"/>
      <c r="K1" s="185"/>
      <c r="L1" s="185"/>
    </row>
    <row r="2" spans="1:11" s="146" customFormat="1" ht="15.75">
      <c r="A2" s="456" t="str">
        <f>'Tit.'!B14</f>
        <v>srpen 2010</v>
      </c>
      <c r="B2" s="452"/>
      <c r="C2" s="452"/>
      <c r="D2" s="452"/>
      <c r="E2" s="452"/>
      <c r="F2" s="452"/>
      <c r="G2" s="452"/>
      <c r="H2" s="452"/>
      <c r="I2" s="452"/>
      <c r="J2" s="453"/>
      <c r="K2" s="161"/>
    </row>
    <row r="3" spans="1:11" s="145" customFormat="1" ht="12" customHeight="1">
      <c r="A3" s="150"/>
      <c r="B3" s="151"/>
      <c r="C3" s="151"/>
      <c r="D3" s="151"/>
      <c r="E3" s="151"/>
      <c r="F3" s="151"/>
      <c r="G3" s="151"/>
      <c r="H3" s="151"/>
      <c r="I3" s="151"/>
      <c r="J3" s="93" t="s">
        <v>142</v>
      </c>
      <c r="K3" s="144"/>
    </row>
    <row r="4" spans="1:11" s="153" customFormat="1" ht="141.75" customHeight="1">
      <c r="A4" s="288" t="s">
        <v>0</v>
      </c>
      <c r="B4" s="289" t="str">
        <f>CONCATENATE("Počet cizinců s žalobou bez odkladného účinku k ",DAY(Nastavení!B2),".",MONTH(Nastavení!B2),".",YEAR(Nastavení!B2),"*")</f>
        <v>Počet cizinců s žalobou bez odkladného účinku k 1.8.2010*</v>
      </c>
      <c r="C4" s="158" t="s">
        <v>123</v>
      </c>
      <c r="D4" s="158" t="s">
        <v>124</v>
      </c>
      <c r="E4" s="158" t="s">
        <v>125</v>
      </c>
      <c r="F4" s="158" t="s">
        <v>46</v>
      </c>
      <c r="G4" s="158" t="s">
        <v>126</v>
      </c>
      <c r="H4" s="158" t="s">
        <v>127</v>
      </c>
      <c r="I4" s="158" t="s">
        <v>185</v>
      </c>
      <c r="J4" s="289" t="str">
        <f>CONCATENATE("Počet cizinců s žalobou bez odkladného účinku k ",DAY(Nastavení!B3),".",MONTH(Nastavení!B3),".",YEAR(Nastavení!B3),"*")</f>
        <v>Počet cizinců s žalobou bez odkladného účinku k 31.8.2010*</v>
      </c>
      <c r="K4" s="152"/>
    </row>
    <row r="5" spans="1:13" s="146" customFormat="1" ht="12.75">
      <c r="A5" s="299" t="s">
        <v>1</v>
      </c>
      <c r="B5" s="325">
        <v>5</v>
      </c>
      <c r="C5" s="285">
        <v>0</v>
      </c>
      <c r="D5" s="286">
        <v>0</v>
      </c>
      <c r="E5" s="286">
        <v>0</v>
      </c>
      <c r="F5" s="286">
        <v>0</v>
      </c>
      <c r="G5" s="286">
        <v>0</v>
      </c>
      <c r="H5" s="286">
        <v>0</v>
      </c>
      <c r="I5" s="286">
        <v>0</v>
      </c>
      <c r="J5" s="287">
        <v>5</v>
      </c>
      <c r="K5" s="147"/>
      <c r="M5" s="212"/>
    </row>
    <row r="6" spans="1:13" s="146" customFormat="1" ht="12.75">
      <c r="A6" s="299" t="s">
        <v>35</v>
      </c>
      <c r="B6" s="325">
        <v>1</v>
      </c>
      <c r="C6" s="285">
        <v>0</v>
      </c>
      <c r="D6" s="286">
        <v>0</v>
      </c>
      <c r="E6" s="286">
        <v>0</v>
      </c>
      <c r="F6" s="286">
        <v>0</v>
      </c>
      <c r="G6" s="286">
        <v>0</v>
      </c>
      <c r="H6" s="286">
        <v>0</v>
      </c>
      <c r="I6" s="286">
        <v>0</v>
      </c>
      <c r="J6" s="287">
        <v>1</v>
      </c>
      <c r="K6" s="147">
        <f>B6+C6-I6-J6</f>
        <v>0</v>
      </c>
      <c r="M6" s="212"/>
    </row>
    <row r="7" spans="1:13" s="146" customFormat="1" ht="12.75">
      <c r="A7" s="299" t="s">
        <v>114</v>
      </c>
      <c r="B7" s="325">
        <v>1</v>
      </c>
      <c r="C7" s="285">
        <v>0</v>
      </c>
      <c r="D7" s="286">
        <v>0</v>
      </c>
      <c r="E7" s="286">
        <v>0</v>
      </c>
      <c r="F7" s="286">
        <v>0</v>
      </c>
      <c r="G7" s="286">
        <v>0</v>
      </c>
      <c r="H7" s="286">
        <v>0</v>
      </c>
      <c r="I7" s="286">
        <v>0</v>
      </c>
      <c r="J7" s="287">
        <v>1</v>
      </c>
      <c r="K7" s="147">
        <f aca="true" t="shared" si="0" ref="K7:K39">B7+C7-I7-J7</f>
        <v>0</v>
      </c>
      <c r="M7" s="212"/>
    </row>
    <row r="8" spans="1:13" s="146" customFormat="1" ht="12.75">
      <c r="A8" s="299" t="s">
        <v>148</v>
      </c>
      <c r="B8" s="325">
        <v>1</v>
      </c>
      <c r="C8" s="285">
        <v>0</v>
      </c>
      <c r="D8" s="286">
        <v>0</v>
      </c>
      <c r="E8" s="286">
        <v>0</v>
      </c>
      <c r="F8" s="286">
        <v>0</v>
      </c>
      <c r="G8" s="286">
        <v>0</v>
      </c>
      <c r="H8" s="286">
        <v>0</v>
      </c>
      <c r="I8" s="286">
        <v>1</v>
      </c>
      <c r="J8" s="287">
        <v>0</v>
      </c>
      <c r="K8" s="147">
        <f t="shared" si="0"/>
        <v>0</v>
      </c>
      <c r="M8" s="212"/>
    </row>
    <row r="9" spans="1:13" s="146" customFormat="1" ht="12.75">
      <c r="A9" s="299" t="s">
        <v>3</v>
      </c>
      <c r="B9" s="325">
        <v>2</v>
      </c>
      <c r="C9" s="285">
        <v>0</v>
      </c>
      <c r="D9" s="286">
        <v>0</v>
      </c>
      <c r="E9" s="286">
        <v>0</v>
      </c>
      <c r="F9" s="286">
        <v>0</v>
      </c>
      <c r="G9" s="286">
        <v>0</v>
      </c>
      <c r="H9" s="286">
        <v>0</v>
      </c>
      <c r="I9" s="286">
        <v>0</v>
      </c>
      <c r="J9" s="287">
        <v>2</v>
      </c>
      <c r="K9" s="147">
        <f t="shared" si="0"/>
        <v>0</v>
      </c>
      <c r="M9" s="212"/>
    </row>
    <row r="10" spans="1:13" s="146" customFormat="1" ht="12.75">
      <c r="A10" s="299" t="s">
        <v>206</v>
      </c>
      <c r="B10" s="325">
        <v>1</v>
      </c>
      <c r="C10" s="285">
        <v>0</v>
      </c>
      <c r="D10" s="286">
        <v>0</v>
      </c>
      <c r="E10" s="286">
        <v>0</v>
      </c>
      <c r="F10" s="286">
        <v>0</v>
      </c>
      <c r="G10" s="286">
        <v>0</v>
      </c>
      <c r="H10" s="286">
        <v>0</v>
      </c>
      <c r="I10" s="286">
        <v>0</v>
      </c>
      <c r="J10" s="287">
        <v>1</v>
      </c>
      <c r="K10" s="147">
        <f t="shared" si="0"/>
        <v>0</v>
      </c>
      <c r="M10" s="212"/>
    </row>
    <row r="11" spans="1:13" s="146" customFormat="1" ht="12.75">
      <c r="A11" s="299" t="s">
        <v>130</v>
      </c>
      <c r="B11" s="325">
        <v>1</v>
      </c>
      <c r="C11" s="285">
        <v>0</v>
      </c>
      <c r="D11" s="286">
        <v>0</v>
      </c>
      <c r="E11" s="286">
        <v>0</v>
      </c>
      <c r="F11" s="286">
        <v>0</v>
      </c>
      <c r="G11" s="286">
        <v>0</v>
      </c>
      <c r="H11" s="286">
        <v>0</v>
      </c>
      <c r="I11" s="286">
        <v>0</v>
      </c>
      <c r="J11" s="287">
        <v>1</v>
      </c>
      <c r="K11" s="147"/>
      <c r="M11" s="212"/>
    </row>
    <row r="12" spans="1:13" s="146" customFormat="1" ht="12.75">
      <c r="A12" s="299" t="s">
        <v>4</v>
      </c>
      <c r="B12" s="325">
        <v>11</v>
      </c>
      <c r="C12" s="285">
        <v>0</v>
      </c>
      <c r="D12" s="286">
        <v>0</v>
      </c>
      <c r="E12" s="286">
        <v>0</v>
      </c>
      <c r="F12" s="286">
        <v>0</v>
      </c>
      <c r="G12" s="286">
        <v>2</v>
      </c>
      <c r="H12" s="286">
        <v>2</v>
      </c>
      <c r="I12" s="286">
        <v>0</v>
      </c>
      <c r="J12" s="287">
        <v>11</v>
      </c>
      <c r="K12" s="147"/>
      <c r="M12" s="212"/>
    </row>
    <row r="13" spans="1:13" s="146" customFormat="1" ht="12.75">
      <c r="A13" s="290" t="s">
        <v>5</v>
      </c>
      <c r="B13" s="293">
        <v>23</v>
      </c>
      <c r="C13" s="293">
        <v>0</v>
      </c>
      <c r="D13" s="293">
        <v>0</v>
      </c>
      <c r="E13" s="293">
        <v>0</v>
      </c>
      <c r="F13" s="293">
        <v>0</v>
      </c>
      <c r="G13" s="293">
        <v>2</v>
      </c>
      <c r="H13" s="293">
        <v>2</v>
      </c>
      <c r="I13" s="293">
        <v>1</v>
      </c>
      <c r="J13" s="293">
        <v>22</v>
      </c>
      <c r="K13" s="147"/>
      <c r="M13" s="212"/>
    </row>
    <row r="14" spans="1:13" s="146" customFormat="1" ht="12.75">
      <c r="A14" s="299" t="s">
        <v>18</v>
      </c>
      <c r="B14" s="325">
        <v>2</v>
      </c>
      <c r="C14" s="285">
        <v>0</v>
      </c>
      <c r="D14" s="286">
        <v>0</v>
      </c>
      <c r="E14" s="286">
        <v>0</v>
      </c>
      <c r="F14" s="286">
        <v>0</v>
      </c>
      <c r="G14" s="286">
        <v>0</v>
      </c>
      <c r="H14" s="286">
        <v>0</v>
      </c>
      <c r="I14" s="286">
        <v>0</v>
      </c>
      <c r="J14" s="287">
        <v>2</v>
      </c>
      <c r="K14" s="147">
        <f t="shared" si="0"/>
        <v>0</v>
      </c>
      <c r="M14" s="212"/>
    </row>
    <row r="15" spans="1:13" s="146" customFormat="1" ht="12.75">
      <c r="A15" s="299" t="s">
        <v>20</v>
      </c>
      <c r="B15" s="325">
        <v>1</v>
      </c>
      <c r="C15" s="285">
        <v>0</v>
      </c>
      <c r="D15" s="286">
        <v>0</v>
      </c>
      <c r="E15" s="286">
        <v>0</v>
      </c>
      <c r="F15" s="286">
        <v>0</v>
      </c>
      <c r="G15" s="286">
        <v>0</v>
      </c>
      <c r="H15" s="286">
        <v>0</v>
      </c>
      <c r="I15" s="286">
        <v>0</v>
      </c>
      <c r="J15" s="287">
        <v>1</v>
      </c>
      <c r="K15" s="147"/>
      <c r="M15" s="212"/>
    </row>
    <row r="16" spans="1:13" s="146" customFormat="1" ht="12.75">
      <c r="A16" s="299" t="s">
        <v>36</v>
      </c>
      <c r="B16" s="325">
        <v>1</v>
      </c>
      <c r="C16" s="285">
        <v>0</v>
      </c>
      <c r="D16" s="286">
        <v>0</v>
      </c>
      <c r="E16" s="286">
        <v>0</v>
      </c>
      <c r="F16" s="286">
        <v>0</v>
      </c>
      <c r="G16" s="286">
        <v>0</v>
      </c>
      <c r="H16" s="286">
        <v>0</v>
      </c>
      <c r="I16" s="286">
        <v>0</v>
      </c>
      <c r="J16" s="287">
        <v>1</v>
      </c>
      <c r="K16" s="147"/>
      <c r="M16" s="212"/>
    </row>
    <row r="17" spans="1:13" s="146" customFormat="1" ht="12.75">
      <c r="A17" s="299" t="s">
        <v>15</v>
      </c>
      <c r="B17" s="325">
        <v>1</v>
      </c>
      <c r="C17" s="285">
        <v>0</v>
      </c>
      <c r="D17" s="286">
        <v>0</v>
      </c>
      <c r="E17" s="286">
        <v>0</v>
      </c>
      <c r="F17" s="286">
        <v>0</v>
      </c>
      <c r="G17" s="286">
        <v>0</v>
      </c>
      <c r="H17" s="286">
        <v>0</v>
      </c>
      <c r="I17" s="286">
        <v>0</v>
      </c>
      <c r="J17" s="287">
        <v>1</v>
      </c>
      <c r="K17" s="147"/>
      <c r="M17" s="212"/>
    </row>
    <row r="18" spans="1:13" s="146" customFormat="1" ht="12.75">
      <c r="A18" s="299" t="s">
        <v>13</v>
      </c>
      <c r="B18" s="325">
        <v>4</v>
      </c>
      <c r="C18" s="285">
        <v>0</v>
      </c>
      <c r="D18" s="286">
        <v>0</v>
      </c>
      <c r="E18" s="286">
        <v>0</v>
      </c>
      <c r="F18" s="286">
        <v>0</v>
      </c>
      <c r="G18" s="286">
        <v>0</v>
      </c>
      <c r="H18" s="286">
        <v>0</v>
      </c>
      <c r="I18" s="286">
        <v>0</v>
      </c>
      <c r="J18" s="287">
        <v>4</v>
      </c>
      <c r="K18" s="147">
        <f t="shared" si="0"/>
        <v>0</v>
      </c>
      <c r="M18" s="212"/>
    </row>
    <row r="19" spans="1:13" s="146" customFormat="1" ht="12.75">
      <c r="A19" s="299" t="s">
        <v>44</v>
      </c>
      <c r="B19" s="325">
        <v>5</v>
      </c>
      <c r="C19" s="285">
        <v>0</v>
      </c>
      <c r="D19" s="286">
        <v>0</v>
      </c>
      <c r="E19" s="286">
        <v>0</v>
      </c>
      <c r="F19" s="286">
        <v>1</v>
      </c>
      <c r="G19" s="286">
        <v>1</v>
      </c>
      <c r="H19" s="286">
        <v>2</v>
      </c>
      <c r="I19" s="286">
        <v>1</v>
      </c>
      <c r="J19" s="287">
        <v>4</v>
      </c>
      <c r="K19" s="147">
        <f t="shared" si="0"/>
        <v>0</v>
      </c>
      <c r="M19" s="212"/>
    </row>
    <row r="20" spans="1:13" s="146" customFormat="1" ht="12.75">
      <c r="A20" s="299" t="s">
        <v>33</v>
      </c>
      <c r="B20" s="325">
        <v>21</v>
      </c>
      <c r="C20" s="285">
        <v>2</v>
      </c>
      <c r="D20" s="286">
        <v>1</v>
      </c>
      <c r="E20" s="286">
        <v>0</v>
      </c>
      <c r="F20" s="286">
        <v>1</v>
      </c>
      <c r="G20" s="286">
        <v>0</v>
      </c>
      <c r="H20" s="286">
        <v>2</v>
      </c>
      <c r="I20" s="286">
        <v>3</v>
      </c>
      <c r="J20" s="287">
        <v>20</v>
      </c>
      <c r="K20" s="147">
        <f t="shared" si="0"/>
        <v>0</v>
      </c>
      <c r="M20" s="212"/>
    </row>
    <row r="21" spans="1:13" s="146" customFormat="1" ht="12.75">
      <c r="A21" s="299" t="s">
        <v>22</v>
      </c>
      <c r="B21" s="325">
        <v>2</v>
      </c>
      <c r="C21" s="285">
        <v>0</v>
      </c>
      <c r="D21" s="286">
        <v>0</v>
      </c>
      <c r="E21" s="286">
        <v>0</v>
      </c>
      <c r="F21" s="286">
        <v>1</v>
      </c>
      <c r="G21" s="286">
        <v>0</v>
      </c>
      <c r="H21" s="286">
        <v>1</v>
      </c>
      <c r="I21" s="286">
        <v>0</v>
      </c>
      <c r="J21" s="287">
        <v>2</v>
      </c>
      <c r="K21" s="147">
        <f t="shared" si="0"/>
        <v>0</v>
      </c>
      <c r="M21" s="212"/>
    </row>
    <row r="22" spans="1:13" s="146" customFormat="1" ht="12.75">
      <c r="A22" s="299" t="s">
        <v>83</v>
      </c>
      <c r="B22" s="325">
        <v>1</v>
      </c>
      <c r="C22" s="285">
        <v>0</v>
      </c>
      <c r="D22" s="286">
        <v>0</v>
      </c>
      <c r="E22" s="286">
        <v>0</v>
      </c>
      <c r="F22" s="286">
        <v>0</v>
      </c>
      <c r="G22" s="286">
        <v>0</v>
      </c>
      <c r="H22" s="286">
        <v>0</v>
      </c>
      <c r="I22" s="286">
        <v>0</v>
      </c>
      <c r="J22" s="287">
        <v>1</v>
      </c>
      <c r="K22" s="147">
        <f t="shared" si="0"/>
        <v>0</v>
      </c>
      <c r="M22" s="212"/>
    </row>
    <row r="23" spans="1:13" s="146" customFormat="1" ht="12.75">
      <c r="A23" s="299" t="s">
        <v>39</v>
      </c>
      <c r="B23" s="325">
        <v>9</v>
      </c>
      <c r="C23" s="285">
        <v>1</v>
      </c>
      <c r="D23" s="286">
        <v>0</v>
      </c>
      <c r="E23" s="286">
        <v>1</v>
      </c>
      <c r="F23" s="286">
        <v>0</v>
      </c>
      <c r="G23" s="286">
        <v>0</v>
      </c>
      <c r="H23" s="286">
        <v>1</v>
      </c>
      <c r="I23" s="286">
        <v>0</v>
      </c>
      <c r="J23" s="287">
        <v>10</v>
      </c>
      <c r="K23" s="147"/>
      <c r="M23" s="212"/>
    </row>
    <row r="24" spans="1:13" s="146" customFormat="1" ht="12.75">
      <c r="A24" s="299" t="s">
        <v>17</v>
      </c>
      <c r="B24" s="325">
        <v>6</v>
      </c>
      <c r="C24" s="285">
        <v>0</v>
      </c>
      <c r="D24" s="286">
        <v>0</v>
      </c>
      <c r="E24" s="286">
        <v>0</v>
      </c>
      <c r="F24" s="286">
        <v>2</v>
      </c>
      <c r="G24" s="286">
        <v>0</v>
      </c>
      <c r="H24" s="286">
        <v>2</v>
      </c>
      <c r="I24" s="286">
        <v>0</v>
      </c>
      <c r="J24" s="287">
        <v>6</v>
      </c>
      <c r="K24" s="147">
        <f t="shared" si="0"/>
        <v>0</v>
      </c>
      <c r="M24" s="212"/>
    </row>
    <row r="25" spans="1:13" s="146" customFormat="1" ht="12.75">
      <c r="A25" s="290" t="s">
        <v>25</v>
      </c>
      <c r="B25" s="293">
        <v>53</v>
      </c>
      <c r="C25" s="293">
        <v>3</v>
      </c>
      <c r="D25" s="293">
        <v>1</v>
      </c>
      <c r="E25" s="293">
        <v>1</v>
      </c>
      <c r="F25" s="293">
        <v>5</v>
      </c>
      <c r="G25" s="293">
        <v>1</v>
      </c>
      <c r="H25" s="293">
        <v>8</v>
      </c>
      <c r="I25" s="293">
        <v>4</v>
      </c>
      <c r="J25" s="293">
        <v>52</v>
      </c>
      <c r="K25" s="147"/>
      <c r="M25" s="212"/>
    </row>
    <row r="26" spans="1:13" s="146" customFormat="1" ht="12.75">
      <c r="A26" s="299" t="s">
        <v>40</v>
      </c>
      <c r="B26" s="325">
        <v>1</v>
      </c>
      <c r="C26" s="285">
        <v>0</v>
      </c>
      <c r="D26" s="286">
        <v>0</v>
      </c>
      <c r="E26" s="286">
        <v>0</v>
      </c>
      <c r="F26" s="286">
        <v>0</v>
      </c>
      <c r="G26" s="286">
        <v>0</v>
      </c>
      <c r="H26" s="286">
        <v>0</v>
      </c>
      <c r="I26" s="286">
        <v>0</v>
      </c>
      <c r="J26" s="287">
        <v>1</v>
      </c>
      <c r="K26" s="147">
        <f t="shared" si="0"/>
        <v>0</v>
      </c>
      <c r="M26" s="212"/>
    </row>
    <row r="27" spans="1:13" s="146" customFormat="1" ht="12.75">
      <c r="A27" s="299" t="s">
        <v>147</v>
      </c>
      <c r="B27" s="325">
        <v>1</v>
      </c>
      <c r="C27" s="285">
        <v>0</v>
      </c>
      <c r="D27" s="286">
        <v>0</v>
      </c>
      <c r="E27" s="286">
        <v>0</v>
      </c>
      <c r="F27" s="286">
        <v>0</v>
      </c>
      <c r="G27" s="286">
        <v>0</v>
      </c>
      <c r="H27" s="286">
        <v>0</v>
      </c>
      <c r="I27" s="286">
        <v>0</v>
      </c>
      <c r="J27" s="287">
        <v>1</v>
      </c>
      <c r="K27" s="147">
        <f>B27+C27-I27-J27</f>
        <v>0</v>
      </c>
      <c r="M27" s="212"/>
    </row>
    <row r="28" spans="1:13" s="146" customFormat="1" ht="12.75">
      <c r="A28" s="290" t="s">
        <v>45</v>
      </c>
      <c r="B28" s="293">
        <v>2</v>
      </c>
      <c r="C28" s="293">
        <v>0</v>
      </c>
      <c r="D28" s="293">
        <v>0</v>
      </c>
      <c r="E28" s="293">
        <v>0</v>
      </c>
      <c r="F28" s="293">
        <v>0</v>
      </c>
      <c r="G28" s="293">
        <v>0</v>
      </c>
      <c r="H28" s="293">
        <v>0</v>
      </c>
      <c r="I28" s="293">
        <v>0</v>
      </c>
      <c r="J28" s="293">
        <v>2</v>
      </c>
      <c r="K28" s="147">
        <f>B28+C28-I28-J28</f>
        <v>0</v>
      </c>
      <c r="M28" s="212"/>
    </row>
    <row r="29" spans="1:13" s="146" customFormat="1" ht="12.75">
      <c r="A29" s="299" t="s">
        <v>6</v>
      </c>
      <c r="B29" s="325">
        <v>2</v>
      </c>
      <c r="C29" s="285">
        <v>0</v>
      </c>
      <c r="D29" s="286">
        <v>0</v>
      </c>
      <c r="E29" s="286">
        <v>0</v>
      </c>
      <c r="F29" s="286">
        <v>0</v>
      </c>
      <c r="G29" s="286">
        <v>0</v>
      </c>
      <c r="H29" s="286">
        <v>0</v>
      </c>
      <c r="I29" s="286">
        <v>0</v>
      </c>
      <c r="J29" s="287">
        <v>2</v>
      </c>
      <c r="K29" s="147"/>
      <c r="M29" s="212"/>
    </row>
    <row r="30" spans="1:13" s="146" customFormat="1" ht="12.75">
      <c r="A30" s="299" t="s">
        <v>221</v>
      </c>
      <c r="B30" s="325">
        <v>1</v>
      </c>
      <c r="C30" s="285">
        <v>0</v>
      </c>
      <c r="D30" s="286">
        <v>0</v>
      </c>
      <c r="E30" s="286">
        <v>0</v>
      </c>
      <c r="F30" s="286">
        <v>0</v>
      </c>
      <c r="G30" s="286">
        <v>0</v>
      </c>
      <c r="H30" s="286">
        <v>0</v>
      </c>
      <c r="I30" s="286">
        <v>0</v>
      </c>
      <c r="J30" s="287">
        <v>1</v>
      </c>
      <c r="K30" s="147">
        <f t="shared" si="0"/>
        <v>0</v>
      </c>
      <c r="M30" s="212"/>
    </row>
    <row r="31" spans="1:13" s="146" customFormat="1" ht="12.75">
      <c r="A31" s="299" t="s">
        <v>133</v>
      </c>
      <c r="B31" s="325">
        <v>0</v>
      </c>
      <c r="C31" s="285">
        <v>1</v>
      </c>
      <c r="D31" s="286">
        <v>0</v>
      </c>
      <c r="E31" s="286">
        <v>0</v>
      </c>
      <c r="F31" s="286">
        <v>0</v>
      </c>
      <c r="G31" s="286">
        <v>0</v>
      </c>
      <c r="H31" s="286">
        <v>0</v>
      </c>
      <c r="I31" s="286">
        <v>0</v>
      </c>
      <c r="J31" s="287">
        <v>1</v>
      </c>
      <c r="K31" s="147">
        <f t="shared" si="0"/>
        <v>0</v>
      </c>
      <c r="M31" s="212"/>
    </row>
    <row r="32" spans="1:13" s="146" customFormat="1" ht="12.75">
      <c r="A32" s="299" t="s">
        <v>47</v>
      </c>
      <c r="B32" s="325">
        <v>2</v>
      </c>
      <c r="C32" s="285">
        <v>0</v>
      </c>
      <c r="D32" s="286">
        <v>0</v>
      </c>
      <c r="E32" s="286">
        <v>0</v>
      </c>
      <c r="F32" s="286">
        <v>0</v>
      </c>
      <c r="G32" s="286">
        <v>0</v>
      </c>
      <c r="H32" s="286">
        <v>0</v>
      </c>
      <c r="I32" s="286">
        <v>0</v>
      </c>
      <c r="J32" s="287">
        <v>2</v>
      </c>
      <c r="K32" s="147"/>
      <c r="M32" s="212"/>
    </row>
    <row r="33" spans="1:13" s="146" customFormat="1" ht="12.75">
      <c r="A33" s="299" t="s">
        <v>85</v>
      </c>
      <c r="B33" s="325">
        <v>1</v>
      </c>
      <c r="C33" s="285">
        <v>0</v>
      </c>
      <c r="D33" s="286">
        <v>0</v>
      </c>
      <c r="E33" s="286">
        <v>0</v>
      </c>
      <c r="F33" s="286">
        <v>0</v>
      </c>
      <c r="G33" s="286">
        <v>0</v>
      </c>
      <c r="H33" s="286">
        <v>0</v>
      </c>
      <c r="I33" s="286">
        <v>0</v>
      </c>
      <c r="J33" s="287">
        <v>1</v>
      </c>
      <c r="K33" s="147"/>
      <c r="M33" s="212"/>
    </row>
    <row r="34" spans="1:13" s="146" customFormat="1" ht="12.75">
      <c r="A34" s="299" t="s">
        <v>8</v>
      </c>
      <c r="B34" s="325">
        <v>2</v>
      </c>
      <c r="C34" s="285">
        <v>0</v>
      </c>
      <c r="D34" s="286">
        <v>0</v>
      </c>
      <c r="E34" s="286">
        <v>0</v>
      </c>
      <c r="F34" s="286">
        <v>0</v>
      </c>
      <c r="G34" s="286">
        <v>0</v>
      </c>
      <c r="H34" s="286">
        <v>0</v>
      </c>
      <c r="I34" s="286">
        <v>0</v>
      </c>
      <c r="J34" s="287">
        <v>2</v>
      </c>
      <c r="K34" s="147"/>
      <c r="M34" s="212"/>
    </row>
    <row r="35" spans="1:13" s="146" customFormat="1" ht="12.75">
      <c r="A35" s="299" t="s">
        <v>9</v>
      </c>
      <c r="B35" s="325">
        <v>3</v>
      </c>
      <c r="C35" s="285">
        <v>0</v>
      </c>
      <c r="D35" s="286">
        <v>0</v>
      </c>
      <c r="E35" s="286">
        <v>0</v>
      </c>
      <c r="F35" s="286">
        <v>0</v>
      </c>
      <c r="G35" s="286">
        <v>0</v>
      </c>
      <c r="H35" s="286">
        <v>0</v>
      </c>
      <c r="I35" s="286">
        <v>0</v>
      </c>
      <c r="J35" s="287">
        <v>3</v>
      </c>
      <c r="K35" s="147"/>
      <c r="M35" s="212"/>
    </row>
    <row r="36" spans="1:13" s="146" customFormat="1" ht="12.75">
      <c r="A36" s="299" t="s">
        <v>136</v>
      </c>
      <c r="B36" s="325">
        <v>1</v>
      </c>
      <c r="C36" s="285">
        <v>0</v>
      </c>
      <c r="D36" s="286">
        <v>0</v>
      </c>
      <c r="E36" s="286">
        <v>0</v>
      </c>
      <c r="F36" s="286">
        <v>0</v>
      </c>
      <c r="G36" s="286">
        <v>0</v>
      </c>
      <c r="H36" s="286">
        <v>0</v>
      </c>
      <c r="I36" s="286">
        <v>0</v>
      </c>
      <c r="J36" s="287">
        <v>1</v>
      </c>
      <c r="K36" s="147"/>
      <c r="M36" s="212"/>
    </row>
    <row r="37" spans="1:13" s="146" customFormat="1" ht="12.75">
      <c r="A37" s="299" t="s">
        <v>38</v>
      </c>
      <c r="B37" s="325">
        <v>2</v>
      </c>
      <c r="C37" s="285">
        <v>0</v>
      </c>
      <c r="D37" s="286">
        <v>0</v>
      </c>
      <c r="E37" s="286">
        <v>0</v>
      </c>
      <c r="F37" s="286">
        <v>1</v>
      </c>
      <c r="G37" s="286">
        <v>0</v>
      </c>
      <c r="H37" s="286">
        <v>1</v>
      </c>
      <c r="I37" s="286">
        <v>0</v>
      </c>
      <c r="J37" s="287">
        <v>2</v>
      </c>
      <c r="K37" s="147">
        <f t="shared" si="0"/>
        <v>0</v>
      </c>
      <c r="M37" s="212"/>
    </row>
    <row r="38" spans="1:13" s="146" customFormat="1" ht="12.75">
      <c r="A38" s="290" t="s">
        <v>12</v>
      </c>
      <c r="B38" s="293">
        <v>14</v>
      </c>
      <c r="C38" s="293">
        <v>1</v>
      </c>
      <c r="D38" s="293">
        <v>0</v>
      </c>
      <c r="E38" s="293">
        <v>0</v>
      </c>
      <c r="F38" s="293">
        <v>1</v>
      </c>
      <c r="G38" s="293">
        <v>0</v>
      </c>
      <c r="H38" s="293">
        <v>1</v>
      </c>
      <c r="I38" s="293">
        <v>0</v>
      </c>
      <c r="J38" s="293">
        <v>15</v>
      </c>
      <c r="K38" s="147">
        <f t="shared" si="0"/>
        <v>0</v>
      </c>
      <c r="M38" s="212"/>
    </row>
    <row r="39" spans="1:13" s="146" customFormat="1" ht="12.75">
      <c r="A39" s="299" t="s">
        <v>26</v>
      </c>
      <c r="B39" s="325">
        <v>2</v>
      </c>
      <c r="C39" s="285">
        <v>0</v>
      </c>
      <c r="D39" s="286">
        <v>0</v>
      </c>
      <c r="E39" s="286">
        <v>0</v>
      </c>
      <c r="F39" s="286">
        <v>0</v>
      </c>
      <c r="G39" s="286">
        <v>0</v>
      </c>
      <c r="H39" s="286">
        <v>0</v>
      </c>
      <c r="I39" s="286">
        <v>0</v>
      </c>
      <c r="J39" s="287">
        <v>2</v>
      </c>
      <c r="K39" s="147">
        <f t="shared" si="0"/>
        <v>0</v>
      </c>
      <c r="M39" s="212"/>
    </row>
    <row r="40" spans="1:13" s="146" customFormat="1" ht="12.75">
      <c r="A40" s="148" t="s">
        <v>27</v>
      </c>
      <c r="B40" s="324">
        <v>94</v>
      </c>
      <c r="C40" s="324">
        <v>4</v>
      </c>
      <c r="D40" s="324">
        <v>1</v>
      </c>
      <c r="E40" s="324">
        <v>1</v>
      </c>
      <c r="F40" s="324">
        <v>6</v>
      </c>
      <c r="G40" s="324">
        <v>3</v>
      </c>
      <c r="H40" s="324">
        <v>11</v>
      </c>
      <c r="I40" s="324">
        <v>5</v>
      </c>
      <c r="J40" s="324">
        <v>93</v>
      </c>
      <c r="K40" s="147"/>
      <c r="M40" s="212"/>
    </row>
    <row r="41" spans="1:11" s="155" customFormat="1" ht="21.75" customHeight="1">
      <c r="A41" s="457" t="s">
        <v>189</v>
      </c>
      <c r="B41" s="458"/>
      <c r="C41" s="458"/>
      <c r="D41" s="458"/>
      <c r="E41" s="458"/>
      <c r="F41" s="458"/>
      <c r="G41" s="458"/>
      <c r="H41" s="458"/>
      <c r="I41" s="458"/>
      <c r="J41" s="458"/>
      <c r="K41" s="154"/>
    </row>
    <row r="42" spans="1:11" s="157" customFormat="1" ht="21.75" customHeight="1">
      <c r="A42" s="459" t="s">
        <v>141</v>
      </c>
      <c r="B42" s="460"/>
      <c r="C42" s="460"/>
      <c r="D42" s="460"/>
      <c r="E42" s="460"/>
      <c r="F42" s="460"/>
      <c r="G42" s="460"/>
      <c r="H42" s="460"/>
      <c r="I42" s="460"/>
      <c r="J42" s="460"/>
      <c r="K42" s="156"/>
    </row>
    <row r="43" spans="1:11" s="157" customFormat="1" ht="19.5" customHeight="1">
      <c r="A43" s="454" t="s">
        <v>200</v>
      </c>
      <c r="B43" s="455"/>
      <c r="C43" s="455"/>
      <c r="D43" s="455"/>
      <c r="E43" s="455"/>
      <c r="F43" s="455"/>
      <c r="G43" s="455"/>
      <c r="H43" s="455"/>
      <c r="I43" s="455"/>
      <c r="J43" s="455"/>
      <c r="K43" s="156"/>
    </row>
    <row r="44" spans="1:10" ht="12.75">
      <c r="A44" s="454" t="s">
        <v>201</v>
      </c>
      <c r="B44" s="455"/>
      <c r="C44" s="455"/>
      <c r="D44" s="455"/>
      <c r="E44" s="455"/>
      <c r="F44" s="455"/>
      <c r="G44" s="455"/>
      <c r="H44" s="455"/>
      <c r="I44" s="455"/>
      <c r="J44" s="455"/>
    </row>
    <row r="45" ht="12.75">
      <c r="B45" s="185"/>
    </row>
    <row r="46" ht="12.75">
      <c r="J46" s="185"/>
    </row>
  </sheetData>
  <sheetProtection/>
  <mergeCells count="6">
    <mergeCell ref="A1:J1"/>
    <mergeCell ref="A44:J44"/>
    <mergeCell ref="A2:J2"/>
    <mergeCell ref="A41:J41"/>
    <mergeCell ref="A42:J42"/>
    <mergeCell ref="A43:J43"/>
  </mergeCells>
  <printOptions horizontalCentered="1"/>
  <pageMargins left="0.3937007874015748" right="0.3937007874015748" top="0.25" bottom="0.45" header="0.18" footer="0.17"/>
  <pageSetup horizontalDpi="600" verticalDpi="600" orientation="portrait" paperSize="9" r:id="rId1"/>
  <headerFooter alignWithMargins="0">
    <oddFooter>&amp;CStránka &amp;P</oddFooter>
  </headerFooter>
</worksheet>
</file>

<file path=xl/worksheets/sheet13.xml><?xml version="1.0" encoding="utf-8"?>
<worksheet xmlns="http://schemas.openxmlformats.org/spreadsheetml/2006/main" xmlns:r="http://schemas.openxmlformats.org/officeDocument/2006/relationships">
  <dimension ref="A1:M81"/>
  <sheetViews>
    <sheetView view="pageBreakPreview" zoomScaleSheetLayoutView="100" zoomScalePageLayoutView="0" workbookViewId="0" topLeftCell="A1">
      <selection activeCell="L14" sqref="L14"/>
    </sheetView>
  </sheetViews>
  <sheetFormatPr defaultColWidth="9.140625" defaultRowHeight="12.75"/>
  <cols>
    <col min="1" max="1" width="19.7109375" style="0" customWidth="1"/>
    <col min="2" max="2" width="10.421875" style="0" customWidth="1"/>
    <col min="3" max="3" width="7.57421875" style="0" bestFit="1" customWidth="1"/>
    <col min="4" max="5" width="9.8515625" style="0" bestFit="1" customWidth="1"/>
    <col min="6" max="6" width="5.421875" style="0" bestFit="1" customWidth="1"/>
    <col min="7" max="7" width="9.8515625" style="0" bestFit="1" customWidth="1"/>
    <col min="8" max="8" width="7.57421875" style="0" bestFit="1" customWidth="1"/>
    <col min="9" max="9" width="5.421875" style="0" bestFit="1" customWidth="1"/>
    <col min="10" max="10" width="10.7109375" style="0" customWidth="1"/>
  </cols>
  <sheetData>
    <row r="1" spans="1:10" ht="17.25" customHeight="1">
      <c r="A1" s="461" t="s">
        <v>171</v>
      </c>
      <c r="B1" s="462"/>
      <c r="C1" s="462"/>
      <c r="D1" s="462"/>
      <c r="E1" s="462"/>
      <c r="F1" s="462"/>
      <c r="G1" s="462"/>
      <c r="H1" s="462"/>
      <c r="I1" s="462"/>
      <c r="J1" s="463"/>
    </row>
    <row r="2" spans="1:10" ht="18.75" customHeight="1">
      <c r="A2" s="464" t="str">
        <f>LOWER(Nastavení!B1)</f>
        <v>srpen 2010</v>
      </c>
      <c r="B2" s="465"/>
      <c r="C2" s="465"/>
      <c r="D2" s="465"/>
      <c r="E2" s="465"/>
      <c r="F2" s="465"/>
      <c r="G2" s="465"/>
      <c r="H2" s="465"/>
      <c r="I2" s="465"/>
      <c r="J2" s="466"/>
    </row>
    <row r="3" spans="1:10" ht="9" customHeight="1">
      <c r="A3" s="150"/>
      <c r="B3" s="151"/>
      <c r="C3" s="151"/>
      <c r="D3" s="151"/>
      <c r="E3" s="151"/>
      <c r="F3" s="151"/>
      <c r="G3" s="151"/>
      <c r="H3" s="151"/>
      <c r="I3" s="151"/>
      <c r="J3" s="93" t="s">
        <v>143</v>
      </c>
    </row>
    <row r="4" spans="1:10" ht="90" customHeight="1">
      <c r="A4" s="176" t="s">
        <v>0</v>
      </c>
      <c r="B4" s="289" t="str">
        <f>CONCATENATE("Počet cizinců 
s kasační stížností 
k ",DAY(Nastavení!B2),".",MONTH(Nastavení!B2),".",YEAR(Nastavení!B3),"*")</f>
        <v>Počet cizinců 
s kasační stížností 
k 1.8.2010*</v>
      </c>
      <c r="C4" s="158" t="s">
        <v>168</v>
      </c>
      <c r="D4" s="158" t="s">
        <v>195</v>
      </c>
      <c r="E4" s="158" t="s">
        <v>169</v>
      </c>
      <c r="F4" s="158" t="s">
        <v>46</v>
      </c>
      <c r="G4" s="158" t="s">
        <v>220</v>
      </c>
      <c r="H4" s="158" t="s">
        <v>170</v>
      </c>
      <c r="I4" s="158" t="s">
        <v>216</v>
      </c>
      <c r="J4" s="158" t="str">
        <f>CONCATENATE("Počet cizinců 
s kasační stížností 
k ",DAY(Nastavení!B3),".",MONTH(Nastavení!B3),".",YEAR(Nastavení!B3),"*")</f>
        <v>Počet cizinců 
s kasační stížností 
k 31.8.2010*</v>
      </c>
    </row>
    <row r="5" spans="1:13" ht="12.75">
      <c r="A5" s="327" t="s">
        <v>1</v>
      </c>
      <c r="B5" s="303">
        <v>16</v>
      </c>
      <c r="C5" s="303">
        <v>1</v>
      </c>
      <c r="D5" s="304">
        <v>0</v>
      </c>
      <c r="E5" s="304">
        <v>2</v>
      </c>
      <c r="F5" s="304">
        <v>0</v>
      </c>
      <c r="G5" s="304">
        <v>0</v>
      </c>
      <c r="H5" s="304">
        <v>2</v>
      </c>
      <c r="I5" s="305">
        <v>3</v>
      </c>
      <c r="J5" s="306">
        <v>14</v>
      </c>
      <c r="M5" s="198"/>
    </row>
    <row r="6" spans="1:13" ht="12.75">
      <c r="A6" s="327" t="s">
        <v>114</v>
      </c>
      <c r="B6" s="303">
        <v>1</v>
      </c>
      <c r="C6" s="303">
        <v>0</v>
      </c>
      <c r="D6" s="304">
        <v>0</v>
      </c>
      <c r="E6" s="304">
        <v>0</v>
      </c>
      <c r="F6" s="304">
        <v>0</v>
      </c>
      <c r="G6" s="304">
        <v>0</v>
      </c>
      <c r="H6" s="304">
        <v>0</v>
      </c>
      <c r="I6" s="305">
        <v>0</v>
      </c>
      <c r="J6" s="306">
        <v>1</v>
      </c>
      <c r="M6" s="198"/>
    </row>
    <row r="7" spans="1:13" ht="12.75">
      <c r="A7" s="327" t="s">
        <v>148</v>
      </c>
      <c r="B7" s="303">
        <v>0</v>
      </c>
      <c r="C7" s="303">
        <v>1</v>
      </c>
      <c r="D7" s="304">
        <v>0</v>
      </c>
      <c r="E7" s="304">
        <v>0</v>
      </c>
      <c r="F7" s="304">
        <v>0</v>
      </c>
      <c r="G7" s="304">
        <v>0</v>
      </c>
      <c r="H7" s="304">
        <v>0</v>
      </c>
      <c r="I7" s="305">
        <v>0</v>
      </c>
      <c r="J7" s="306">
        <v>1</v>
      </c>
      <c r="M7" s="198"/>
    </row>
    <row r="8" spans="1:13" ht="12.75">
      <c r="A8" s="327" t="s">
        <v>2</v>
      </c>
      <c r="B8" s="303">
        <v>2</v>
      </c>
      <c r="C8" s="303">
        <v>0</v>
      </c>
      <c r="D8" s="304">
        <v>0</v>
      </c>
      <c r="E8" s="304">
        <v>0</v>
      </c>
      <c r="F8" s="304">
        <v>0</v>
      </c>
      <c r="G8" s="304">
        <v>0</v>
      </c>
      <c r="H8" s="304">
        <v>0</v>
      </c>
      <c r="I8" s="305">
        <v>0</v>
      </c>
      <c r="J8" s="306">
        <v>2</v>
      </c>
      <c r="M8" s="198"/>
    </row>
    <row r="9" spans="1:13" ht="12.75">
      <c r="A9" s="327" t="s">
        <v>3</v>
      </c>
      <c r="B9" s="303">
        <v>1</v>
      </c>
      <c r="C9" s="303">
        <v>1</v>
      </c>
      <c r="D9" s="304">
        <v>0</v>
      </c>
      <c r="E9" s="304">
        <v>0</v>
      </c>
      <c r="F9" s="304">
        <v>0</v>
      </c>
      <c r="G9" s="304">
        <v>0</v>
      </c>
      <c r="H9" s="304">
        <v>0</v>
      </c>
      <c r="I9" s="305">
        <v>0</v>
      </c>
      <c r="J9" s="306">
        <v>2</v>
      </c>
      <c r="M9" s="198"/>
    </row>
    <row r="10" spans="1:13" ht="12.75">
      <c r="A10" s="328" t="s">
        <v>206</v>
      </c>
      <c r="B10" s="295">
        <v>8</v>
      </c>
      <c r="C10" s="295">
        <v>0</v>
      </c>
      <c r="D10" s="296">
        <v>0</v>
      </c>
      <c r="E10" s="296">
        <v>0</v>
      </c>
      <c r="F10" s="296">
        <v>0</v>
      </c>
      <c r="G10" s="296">
        <v>0</v>
      </c>
      <c r="H10" s="296">
        <v>0</v>
      </c>
      <c r="I10" s="297">
        <v>1</v>
      </c>
      <c r="J10" s="298">
        <v>7</v>
      </c>
      <c r="M10" s="198"/>
    </row>
    <row r="11" spans="1:13" ht="12.75">
      <c r="A11" s="328" t="s">
        <v>82</v>
      </c>
      <c r="B11" s="295">
        <v>1</v>
      </c>
      <c r="C11" s="295">
        <v>0</v>
      </c>
      <c r="D11" s="296">
        <v>0</v>
      </c>
      <c r="E11" s="296">
        <v>0</v>
      </c>
      <c r="F11" s="296">
        <v>0</v>
      </c>
      <c r="G11" s="296">
        <v>0</v>
      </c>
      <c r="H11" s="296">
        <v>0</v>
      </c>
      <c r="I11" s="297">
        <v>0</v>
      </c>
      <c r="J11" s="298">
        <v>1</v>
      </c>
      <c r="M11" s="198"/>
    </row>
    <row r="12" spans="1:13" ht="12.75">
      <c r="A12" s="328" t="s">
        <v>4</v>
      </c>
      <c r="B12" s="295">
        <v>50</v>
      </c>
      <c r="C12" s="295">
        <v>1</v>
      </c>
      <c r="D12" s="296">
        <v>1</v>
      </c>
      <c r="E12" s="296">
        <v>1</v>
      </c>
      <c r="F12" s="296">
        <v>0</v>
      </c>
      <c r="G12" s="296">
        <v>0</v>
      </c>
      <c r="H12" s="296">
        <v>2</v>
      </c>
      <c r="I12" s="297">
        <v>5</v>
      </c>
      <c r="J12" s="298">
        <v>46</v>
      </c>
      <c r="M12" s="198"/>
    </row>
    <row r="13" spans="1:13" ht="12.75">
      <c r="A13" s="159" t="s">
        <v>5</v>
      </c>
      <c r="B13" s="291">
        <v>79</v>
      </c>
      <c r="C13" s="292">
        <v>4</v>
      </c>
      <c r="D13" s="292">
        <v>1</v>
      </c>
      <c r="E13" s="292">
        <v>3</v>
      </c>
      <c r="F13" s="292">
        <v>0</v>
      </c>
      <c r="G13" s="292">
        <v>0</v>
      </c>
      <c r="H13" s="307">
        <v>4</v>
      </c>
      <c r="I13" s="292">
        <v>9</v>
      </c>
      <c r="J13" s="292">
        <v>74</v>
      </c>
      <c r="M13" s="198"/>
    </row>
    <row r="14" spans="1:13" ht="12.75">
      <c r="A14" s="328" t="s">
        <v>24</v>
      </c>
      <c r="B14" s="295">
        <v>2</v>
      </c>
      <c r="C14" s="295">
        <v>0</v>
      </c>
      <c r="D14" s="296">
        <v>0</v>
      </c>
      <c r="E14" s="296">
        <v>0</v>
      </c>
      <c r="F14" s="296">
        <v>0</v>
      </c>
      <c r="G14" s="296">
        <v>0</v>
      </c>
      <c r="H14" s="296">
        <v>0</v>
      </c>
      <c r="I14" s="297">
        <v>0</v>
      </c>
      <c r="J14" s="298">
        <v>2</v>
      </c>
      <c r="M14" s="198"/>
    </row>
    <row r="15" spans="1:13" ht="12.75">
      <c r="A15" s="328" t="s">
        <v>18</v>
      </c>
      <c r="B15" s="295">
        <v>1</v>
      </c>
      <c r="C15" s="295">
        <v>0</v>
      </c>
      <c r="D15" s="296">
        <v>0</v>
      </c>
      <c r="E15" s="296">
        <v>0</v>
      </c>
      <c r="F15" s="296">
        <v>0</v>
      </c>
      <c r="G15" s="296">
        <v>0</v>
      </c>
      <c r="H15" s="296">
        <v>0</v>
      </c>
      <c r="I15" s="297">
        <v>0</v>
      </c>
      <c r="J15" s="298">
        <v>1</v>
      </c>
      <c r="M15" s="198"/>
    </row>
    <row r="16" spans="1:13" ht="12.75">
      <c r="A16" s="328" t="s">
        <v>36</v>
      </c>
      <c r="B16" s="295">
        <v>3</v>
      </c>
      <c r="C16" s="295">
        <v>0</v>
      </c>
      <c r="D16" s="296">
        <v>0</v>
      </c>
      <c r="E16" s="296">
        <v>0</v>
      </c>
      <c r="F16" s="296">
        <v>1</v>
      </c>
      <c r="G16" s="296">
        <v>0</v>
      </c>
      <c r="H16" s="296">
        <v>1</v>
      </c>
      <c r="I16" s="297">
        <v>0</v>
      </c>
      <c r="J16" s="298">
        <v>3</v>
      </c>
      <c r="M16" s="198"/>
    </row>
    <row r="17" spans="1:13" ht="12.75">
      <c r="A17" s="328" t="s">
        <v>15</v>
      </c>
      <c r="B17" s="295">
        <v>7</v>
      </c>
      <c r="C17" s="295">
        <v>0</v>
      </c>
      <c r="D17" s="296">
        <v>0</v>
      </c>
      <c r="E17" s="296">
        <v>0</v>
      </c>
      <c r="F17" s="296">
        <v>0</v>
      </c>
      <c r="G17" s="296">
        <v>0</v>
      </c>
      <c r="H17" s="296">
        <v>0</v>
      </c>
      <c r="I17" s="297">
        <v>1</v>
      </c>
      <c r="J17" s="298">
        <v>6</v>
      </c>
      <c r="M17" s="198"/>
    </row>
    <row r="18" spans="1:13" ht="12.75">
      <c r="A18" s="328" t="s">
        <v>23</v>
      </c>
      <c r="B18" s="295">
        <v>1</v>
      </c>
      <c r="C18" s="295">
        <v>0</v>
      </c>
      <c r="D18" s="296">
        <v>0</v>
      </c>
      <c r="E18" s="296">
        <v>0</v>
      </c>
      <c r="F18" s="296">
        <v>0</v>
      </c>
      <c r="G18" s="296">
        <v>0</v>
      </c>
      <c r="H18" s="296">
        <v>0</v>
      </c>
      <c r="I18" s="297">
        <v>0</v>
      </c>
      <c r="J18" s="298">
        <v>1</v>
      </c>
      <c r="M18" s="198"/>
    </row>
    <row r="19" spans="1:13" ht="12.75">
      <c r="A19" s="328" t="s">
        <v>131</v>
      </c>
      <c r="B19" s="295">
        <v>1</v>
      </c>
      <c r="C19" s="295">
        <v>0</v>
      </c>
      <c r="D19" s="296">
        <v>0</v>
      </c>
      <c r="E19" s="296">
        <v>0</v>
      </c>
      <c r="F19" s="296">
        <v>0</v>
      </c>
      <c r="G19" s="296">
        <v>0</v>
      </c>
      <c r="H19" s="296">
        <v>0</v>
      </c>
      <c r="I19" s="297">
        <v>0</v>
      </c>
      <c r="J19" s="298">
        <v>1</v>
      </c>
      <c r="M19" s="198"/>
    </row>
    <row r="20" spans="1:13" ht="12.75">
      <c r="A20" s="328" t="s">
        <v>87</v>
      </c>
      <c r="B20" s="295">
        <v>1</v>
      </c>
      <c r="C20" s="295">
        <v>0</v>
      </c>
      <c r="D20" s="296">
        <v>0</v>
      </c>
      <c r="E20" s="296">
        <v>0</v>
      </c>
      <c r="F20" s="296">
        <v>0</v>
      </c>
      <c r="G20" s="296">
        <v>0</v>
      </c>
      <c r="H20" s="296">
        <v>0</v>
      </c>
      <c r="I20" s="297">
        <v>0</v>
      </c>
      <c r="J20" s="298">
        <v>1</v>
      </c>
      <c r="M20" s="198"/>
    </row>
    <row r="21" spans="1:13" ht="12.75">
      <c r="A21" s="328" t="s">
        <v>13</v>
      </c>
      <c r="B21" s="295">
        <v>15</v>
      </c>
      <c r="C21" s="295">
        <v>0</v>
      </c>
      <c r="D21" s="296">
        <v>0</v>
      </c>
      <c r="E21" s="296">
        <v>6</v>
      </c>
      <c r="F21" s="296">
        <v>0</v>
      </c>
      <c r="G21" s="296">
        <v>0</v>
      </c>
      <c r="H21" s="296">
        <v>6</v>
      </c>
      <c r="I21" s="297">
        <v>4</v>
      </c>
      <c r="J21" s="298">
        <v>11</v>
      </c>
      <c r="M21" s="198"/>
    </row>
    <row r="22" spans="1:13" ht="12.75">
      <c r="A22" s="328" t="s">
        <v>44</v>
      </c>
      <c r="B22" s="295">
        <v>8</v>
      </c>
      <c r="C22" s="295">
        <v>1</v>
      </c>
      <c r="D22" s="296">
        <v>0</v>
      </c>
      <c r="E22" s="296">
        <v>0</v>
      </c>
      <c r="F22" s="296">
        <v>0</v>
      </c>
      <c r="G22" s="296">
        <v>0</v>
      </c>
      <c r="H22" s="296">
        <v>0</v>
      </c>
      <c r="I22" s="297">
        <v>0</v>
      </c>
      <c r="J22" s="298">
        <v>9</v>
      </c>
      <c r="M22" s="198"/>
    </row>
    <row r="23" spans="1:13" ht="12.75">
      <c r="A23" s="328" t="s">
        <v>33</v>
      </c>
      <c r="B23" s="295">
        <v>22</v>
      </c>
      <c r="C23" s="295">
        <v>2</v>
      </c>
      <c r="D23" s="296">
        <v>0</v>
      </c>
      <c r="E23" s="296">
        <v>1</v>
      </c>
      <c r="F23" s="296">
        <v>0</v>
      </c>
      <c r="G23" s="296">
        <v>0</v>
      </c>
      <c r="H23" s="296">
        <v>1</v>
      </c>
      <c r="I23" s="297">
        <v>0</v>
      </c>
      <c r="J23" s="298">
        <v>24</v>
      </c>
      <c r="M23" s="198"/>
    </row>
    <row r="24" spans="1:13" ht="12.75">
      <c r="A24" s="328" t="s">
        <v>149</v>
      </c>
      <c r="B24" s="295">
        <v>1</v>
      </c>
      <c r="C24" s="295">
        <v>0</v>
      </c>
      <c r="D24" s="296">
        <v>0</v>
      </c>
      <c r="E24" s="296">
        <v>0</v>
      </c>
      <c r="F24" s="296">
        <v>0</v>
      </c>
      <c r="G24" s="296">
        <v>0</v>
      </c>
      <c r="H24" s="296">
        <v>0</v>
      </c>
      <c r="I24" s="297">
        <v>0</v>
      </c>
      <c r="J24" s="298">
        <v>1</v>
      </c>
      <c r="M24" s="198"/>
    </row>
    <row r="25" spans="1:13" ht="12.75">
      <c r="A25" s="328" t="s">
        <v>83</v>
      </c>
      <c r="B25" s="295">
        <v>2</v>
      </c>
      <c r="C25" s="295">
        <v>0</v>
      </c>
      <c r="D25" s="296">
        <v>0</v>
      </c>
      <c r="E25" s="296">
        <v>0</v>
      </c>
      <c r="F25" s="296">
        <v>0</v>
      </c>
      <c r="G25" s="296">
        <v>0</v>
      </c>
      <c r="H25" s="296">
        <v>0</v>
      </c>
      <c r="I25" s="297">
        <v>0</v>
      </c>
      <c r="J25" s="298">
        <v>2</v>
      </c>
      <c r="M25" s="198"/>
    </row>
    <row r="26" spans="1:13" ht="12.75">
      <c r="A26" s="328" t="s">
        <v>39</v>
      </c>
      <c r="B26" s="295">
        <v>4</v>
      </c>
      <c r="C26" s="295">
        <v>0</v>
      </c>
      <c r="D26" s="296">
        <v>0</v>
      </c>
      <c r="E26" s="296">
        <v>0</v>
      </c>
      <c r="F26" s="296">
        <v>0</v>
      </c>
      <c r="G26" s="296">
        <v>0</v>
      </c>
      <c r="H26" s="296">
        <v>0</v>
      </c>
      <c r="I26" s="297">
        <v>0</v>
      </c>
      <c r="J26" s="298">
        <v>4</v>
      </c>
      <c r="M26" s="198"/>
    </row>
    <row r="27" spans="1:13" ht="12.75">
      <c r="A27" s="328" t="s">
        <v>43</v>
      </c>
      <c r="B27" s="295">
        <v>2</v>
      </c>
      <c r="C27" s="295">
        <v>0</v>
      </c>
      <c r="D27" s="296">
        <v>0</v>
      </c>
      <c r="E27" s="296">
        <v>1</v>
      </c>
      <c r="F27" s="296">
        <v>0</v>
      </c>
      <c r="G27" s="296">
        <v>0</v>
      </c>
      <c r="H27" s="296">
        <v>1</v>
      </c>
      <c r="I27" s="297">
        <v>0</v>
      </c>
      <c r="J27" s="298">
        <v>2</v>
      </c>
      <c r="M27" s="198"/>
    </row>
    <row r="28" spans="1:13" ht="12.75">
      <c r="A28" s="328" t="s">
        <v>17</v>
      </c>
      <c r="B28" s="295">
        <v>6</v>
      </c>
      <c r="C28" s="295">
        <v>0</v>
      </c>
      <c r="D28" s="296">
        <v>0</v>
      </c>
      <c r="E28" s="296">
        <v>0</v>
      </c>
      <c r="F28" s="296">
        <v>0</v>
      </c>
      <c r="G28" s="296">
        <v>0</v>
      </c>
      <c r="H28" s="296">
        <v>0</v>
      </c>
      <c r="I28" s="297">
        <v>0</v>
      </c>
      <c r="J28" s="298">
        <v>6</v>
      </c>
      <c r="M28" s="198"/>
    </row>
    <row r="29" spans="1:13" ht="12.75">
      <c r="A29" s="159" t="s">
        <v>25</v>
      </c>
      <c r="B29" s="291">
        <v>76</v>
      </c>
      <c r="C29" s="292">
        <v>3</v>
      </c>
      <c r="D29" s="292">
        <v>0</v>
      </c>
      <c r="E29" s="292">
        <v>8</v>
      </c>
      <c r="F29" s="292">
        <v>1</v>
      </c>
      <c r="G29" s="292">
        <v>0</v>
      </c>
      <c r="H29" s="307">
        <v>9</v>
      </c>
      <c r="I29" s="292">
        <v>5</v>
      </c>
      <c r="J29" s="292">
        <v>74</v>
      </c>
      <c r="M29" s="198"/>
    </row>
    <row r="30" spans="1:13" ht="12.75">
      <c r="A30" s="328" t="s">
        <v>6</v>
      </c>
      <c r="B30" s="295">
        <v>2</v>
      </c>
      <c r="C30" s="295">
        <v>0</v>
      </c>
      <c r="D30" s="296">
        <v>0</v>
      </c>
      <c r="E30" s="296">
        <v>0</v>
      </c>
      <c r="F30" s="296">
        <v>0</v>
      </c>
      <c r="G30" s="296">
        <v>0</v>
      </c>
      <c r="H30" s="296">
        <v>0</v>
      </c>
      <c r="I30" s="297">
        <v>1</v>
      </c>
      <c r="J30" s="298">
        <v>1</v>
      </c>
      <c r="M30" s="198"/>
    </row>
    <row r="31" spans="1:13" ht="12.75">
      <c r="A31" s="328" t="s">
        <v>47</v>
      </c>
      <c r="B31" s="295">
        <v>1</v>
      </c>
      <c r="C31" s="295">
        <v>0</v>
      </c>
      <c r="D31" s="296">
        <v>0</v>
      </c>
      <c r="E31" s="296">
        <v>0</v>
      </c>
      <c r="F31" s="296">
        <v>0</v>
      </c>
      <c r="G31" s="296">
        <v>0</v>
      </c>
      <c r="H31" s="296">
        <v>0</v>
      </c>
      <c r="I31" s="297">
        <v>0</v>
      </c>
      <c r="J31" s="298">
        <v>1</v>
      </c>
      <c r="M31" s="198"/>
    </row>
    <row r="32" spans="1:13" ht="12.75">
      <c r="A32" s="328" t="s">
        <v>85</v>
      </c>
      <c r="B32" s="295">
        <v>1</v>
      </c>
      <c r="C32" s="295">
        <v>0</v>
      </c>
      <c r="D32" s="296">
        <v>0</v>
      </c>
      <c r="E32" s="296">
        <v>0</v>
      </c>
      <c r="F32" s="296">
        <v>0</v>
      </c>
      <c r="G32" s="296">
        <v>0</v>
      </c>
      <c r="H32" s="296">
        <v>0</v>
      </c>
      <c r="I32" s="297">
        <v>0</v>
      </c>
      <c r="J32" s="298">
        <v>1</v>
      </c>
      <c r="M32" s="198"/>
    </row>
    <row r="33" spans="1:13" ht="12.75">
      <c r="A33" s="328" t="s">
        <v>9</v>
      </c>
      <c r="B33" s="295">
        <v>4</v>
      </c>
      <c r="C33" s="295">
        <v>1</v>
      </c>
      <c r="D33" s="296">
        <v>0</v>
      </c>
      <c r="E33" s="296">
        <v>0</v>
      </c>
      <c r="F33" s="296">
        <v>0</v>
      </c>
      <c r="G33" s="296">
        <v>0</v>
      </c>
      <c r="H33" s="296">
        <v>0</v>
      </c>
      <c r="I33" s="297">
        <v>1</v>
      </c>
      <c r="J33" s="298">
        <v>4</v>
      </c>
      <c r="M33" s="198"/>
    </row>
    <row r="34" spans="1:13" ht="12.75">
      <c r="A34" s="328" t="s">
        <v>136</v>
      </c>
      <c r="B34" s="295">
        <v>2</v>
      </c>
      <c r="C34" s="295">
        <v>0</v>
      </c>
      <c r="D34" s="296">
        <v>0</v>
      </c>
      <c r="E34" s="296">
        <v>0</v>
      </c>
      <c r="F34" s="296">
        <v>0</v>
      </c>
      <c r="G34" s="296">
        <v>0</v>
      </c>
      <c r="H34" s="296">
        <v>0</v>
      </c>
      <c r="I34" s="297">
        <v>1</v>
      </c>
      <c r="J34" s="298">
        <v>1</v>
      </c>
      <c r="M34" s="198"/>
    </row>
    <row r="35" spans="1:13" ht="12.75">
      <c r="A35" s="328" t="s">
        <v>42</v>
      </c>
      <c r="B35" s="295">
        <v>1</v>
      </c>
      <c r="C35" s="295">
        <v>0</v>
      </c>
      <c r="D35" s="296">
        <v>0</v>
      </c>
      <c r="E35" s="296">
        <v>0</v>
      </c>
      <c r="F35" s="296">
        <v>0</v>
      </c>
      <c r="G35" s="296">
        <v>0</v>
      </c>
      <c r="H35" s="296">
        <v>0</v>
      </c>
      <c r="I35" s="297">
        <v>0</v>
      </c>
      <c r="J35" s="298">
        <v>1</v>
      </c>
      <c r="M35" s="198"/>
    </row>
    <row r="36" spans="1:13" ht="12.75">
      <c r="A36" s="328" t="s">
        <v>88</v>
      </c>
      <c r="B36" s="295">
        <v>0</v>
      </c>
      <c r="C36" s="295">
        <v>1</v>
      </c>
      <c r="D36" s="296">
        <v>0</v>
      </c>
      <c r="E36" s="296">
        <v>0</v>
      </c>
      <c r="F36" s="296">
        <v>0</v>
      </c>
      <c r="G36" s="296">
        <v>0</v>
      </c>
      <c r="H36" s="296">
        <v>0</v>
      </c>
      <c r="I36" s="297">
        <v>0</v>
      </c>
      <c r="J36" s="298">
        <v>1</v>
      </c>
      <c r="M36" s="198"/>
    </row>
    <row r="37" spans="1:13" ht="12.75">
      <c r="A37" s="159" t="s">
        <v>12</v>
      </c>
      <c r="B37" s="291">
        <v>11</v>
      </c>
      <c r="C37" s="292">
        <v>2</v>
      </c>
      <c r="D37" s="292">
        <v>0</v>
      </c>
      <c r="E37" s="292">
        <v>0</v>
      </c>
      <c r="F37" s="292">
        <v>0</v>
      </c>
      <c r="G37" s="292">
        <v>0</v>
      </c>
      <c r="H37" s="307">
        <v>0</v>
      </c>
      <c r="I37" s="292">
        <v>3</v>
      </c>
      <c r="J37" s="292">
        <v>10</v>
      </c>
      <c r="M37" s="198"/>
    </row>
    <row r="38" spans="1:13" ht="12.75">
      <c r="A38" s="328" t="s">
        <v>26</v>
      </c>
      <c r="B38" s="295">
        <v>4</v>
      </c>
      <c r="C38" s="295">
        <v>0</v>
      </c>
      <c r="D38" s="296">
        <v>0</v>
      </c>
      <c r="E38" s="296">
        <v>0</v>
      </c>
      <c r="F38" s="296">
        <v>0</v>
      </c>
      <c r="G38" s="296">
        <v>0</v>
      </c>
      <c r="H38" s="296">
        <v>0</v>
      </c>
      <c r="I38" s="297">
        <v>0</v>
      </c>
      <c r="J38" s="298">
        <v>4</v>
      </c>
      <c r="M38" s="198"/>
    </row>
    <row r="39" spans="1:13" ht="12.75">
      <c r="A39" s="160" t="s">
        <v>27</v>
      </c>
      <c r="B39" s="139">
        <v>170</v>
      </c>
      <c r="C39" s="149">
        <v>9</v>
      </c>
      <c r="D39" s="149">
        <v>1</v>
      </c>
      <c r="E39" s="149">
        <v>11</v>
      </c>
      <c r="F39" s="149">
        <v>1</v>
      </c>
      <c r="G39" s="149">
        <v>0</v>
      </c>
      <c r="H39" s="149">
        <v>13</v>
      </c>
      <c r="I39" s="149">
        <v>17</v>
      </c>
      <c r="J39" s="149">
        <v>162</v>
      </c>
      <c r="M39" s="198"/>
    </row>
    <row r="40" spans="1:10" ht="29.25" customHeight="1">
      <c r="A40" s="480" t="s">
        <v>193</v>
      </c>
      <c r="B40" s="481"/>
      <c r="C40" s="481"/>
      <c r="D40" s="481"/>
      <c r="E40" s="481"/>
      <c r="F40" s="481"/>
      <c r="G40" s="481"/>
      <c r="H40" s="481"/>
      <c r="I40" s="481"/>
      <c r="J40" s="482"/>
    </row>
    <row r="41" spans="1:10" ht="13.5" customHeight="1">
      <c r="A41" s="454" t="s">
        <v>202</v>
      </c>
      <c r="B41" s="455"/>
      <c r="C41" s="455"/>
      <c r="D41" s="455"/>
      <c r="E41" s="455"/>
      <c r="F41" s="455"/>
      <c r="G41" s="455"/>
      <c r="H41" s="455"/>
      <c r="I41" s="455"/>
      <c r="J41" s="455"/>
    </row>
    <row r="42" spans="1:10" ht="12" customHeight="1">
      <c r="A42" s="475" t="s">
        <v>201</v>
      </c>
      <c r="B42" s="474"/>
      <c r="C42" s="474"/>
      <c r="D42" s="474"/>
      <c r="E42" s="474"/>
      <c r="F42" s="474"/>
      <c r="G42" s="474"/>
      <c r="H42" s="474"/>
      <c r="I42" s="474"/>
      <c r="J42" s="474"/>
    </row>
    <row r="43" spans="1:10" ht="14.25" customHeight="1">
      <c r="A43" s="473" t="s">
        <v>186</v>
      </c>
      <c r="B43" s="474"/>
      <c r="C43" s="474"/>
      <c r="D43" s="474"/>
      <c r="E43" s="474"/>
      <c r="F43" s="474"/>
      <c r="G43" s="474"/>
      <c r="H43" s="474"/>
      <c r="I43" s="474"/>
      <c r="J43" s="474"/>
    </row>
    <row r="44" spans="1:10" ht="15.75" customHeight="1">
      <c r="A44" s="467" t="s">
        <v>194</v>
      </c>
      <c r="B44" s="468"/>
      <c r="C44" s="468"/>
      <c r="D44" s="468"/>
      <c r="E44" s="468"/>
      <c r="F44" s="468"/>
      <c r="G44" s="468"/>
      <c r="H44" s="468"/>
      <c r="I44" s="468"/>
      <c r="J44" s="469"/>
    </row>
    <row r="45" spans="1:10" ht="15" customHeight="1">
      <c r="A45" s="470" t="str">
        <f>'Tit.'!B14</f>
        <v>srpen 2010</v>
      </c>
      <c r="B45" s="471"/>
      <c r="C45" s="471"/>
      <c r="D45" s="471"/>
      <c r="E45" s="471"/>
      <c r="F45" s="471"/>
      <c r="G45" s="471"/>
      <c r="H45" s="471"/>
      <c r="I45" s="471"/>
      <c r="J45" s="472"/>
    </row>
    <row r="46" spans="1:10" ht="12.75">
      <c r="A46" s="142"/>
      <c r="B46" s="143"/>
      <c r="C46" s="143"/>
      <c r="D46" s="143"/>
      <c r="E46" s="143"/>
      <c r="F46" s="143"/>
      <c r="G46" s="143"/>
      <c r="H46" s="143"/>
      <c r="I46" s="143"/>
      <c r="J46" s="195"/>
    </row>
    <row r="47" spans="1:10" ht="118.5" customHeight="1">
      <c r="A47" s="288" t="s">
        <v>0</v>
      </c>
      <c r="B47" s="289" t="str">
        <f>CONCATENATE("Počet kasačních stížností podaných MV k ",DAY(Nastavení!B2),".",MONTH(Nastavení!B2),".",YEAR(Nastavení!B2),)</f>
        <v>Počet kasačních stížností podaných MV k 1.8.2010</v>
      </c>
      <c r="C47" s="158" t="s">
        <v>190</v>
      </c>
      <c r="D47" s="158" t="s">
        <v>191</v>
      </c>
      <c r="E47" s="158" t="s">
        <v>192</v>
      </c>
      <c r="F47" s="158" t="s">
        <v>46</v>
      </c>
      <c r="G47" s="158" t="s">
        <v>165</v>
      </c>
      <c r="H47" s="158" t="s">
        <v>166</v>
      </c>
      <c r="I47" s="158" t="s">
        <v>167</v>
      </c>
      <c r="J47" s="158" t="str">
        <f>CONCATENATE("Počet kasačních stížností podaných MV k ",DAY(Nastavení!B3),".",MONTH(Nastavení!B3),".",YEAR(Nastavení!B3),)</f>
        <v>Počet kasačních stížností podaných MV k 31.8.2010</v>
      </c>
    </row>
    <row r="48" spans="1:13" ht="12.75">
      <c r="A48" s="294" t="s">
        <v>1</v>
      </c>
      <c r="B48" s="300">
        <v>8</v>
      </c>
      <c r="C48" s="300">
        <v>0</v>
      </c>
      <c r="D48" s="301">
        <v>0</v>
      </c>
      <c r="E48" s="301">
        <v>0</v>
      </c>
      <c r="F48" s="301">
        <v>0</v>
      </c>
      <c r="G48" s="301">
        <v>0</v>
      </c>
      <c r="H48" s="301">
        <v>0</v>
      </c>
      <c r="I48" s="301">
        <v>0</v>
      </c>
      <c r="J48" s="302">
        <v>8</v>
      </c>
      <c r="M48" s="198"/>
    </row>
    <row r="49" spans="1:13" ht="12.75">
      <c r="A49" s="294" t="s">
        <v>2</v>
      </c>
      <c r="B49" s="300">
        <v>0</v>
      </c>
      <c r="C49" s="300">
        <v>1</v>
      </c>
      <c r="D49" s="301">
        <v>0</v>
      </c>
      <c r="E49" s="301">
        <v>0</v>
      </c>
      <c r="F49" s="301">
        <v>0</v>
      </c>
      <c r="G49" s="301">
        <v>0</v>
      </c>
      <c r="H49" s="301">
        <v>0</v>
      </c>
      <c r="I49" s="301">
        <v>0</v>
      </c>
      <c r="J49" s="302">
        <v>1</v>
      </c>
      <c r="M49" s="198"/>
    </row>
    <row r="50" spans="1:13" ht="12.75">
      <c r="A50" s="294" t="s">
        <v>34</v>
      </c>
      <c r="B50" s="300">
        <v>1</v>
      </c>
      <c r="C50" s="300">
        <v>0</v>
      </c>
      <c r="D50" s="301">
        <v>0</v>
      </c>
      <c r="E50" s="301">
        <v>0</v>
      </c>
      <c r="F50" s="301">
        <v>0</v>
      </c>
      <c r="G50" s="301">
        <v>0</v>
      </c>
      <c r="H50" s="301">
        <v>0</v>
      </c>
      <c r="I50" s="301">
        <v>0</v>
      </c>
      <c r="J50" s="302">
        <v>1</v>
      </c>
      <c r="M50" s="198"/>
    </row>
    <row r="51" spans="1:13" ht="12.75">
      <c r="A51" s="294" t="s">
        <v>206</v>
      </c>
      <c r="B51" s="300">
        <v>2</v>
      </c>
      <c r="C51" s="300">
        <v>0</v>
      </c>
      <c r="D51" s="301">
        <v>0</v>
      </c>
      <c r="E51" s="301">
        <v>0</v>
      </c>
      <c r="F51" s="301">
        <v>0</v>
      </c>
      <c r="G51" s="301">
        <v>0</v>
      </c>
      <c r="H51" s="301">
        <v>0</v>
      </c>
      <c r="I51" s="301">
        <v>0</v>
      </c>
      <c r="J51" s="302">
        <v>2</v>
      </c>
      <c r="M51" s="198"/>
    </row>
    <row r="52" spans="1:13" ht="12.75">
      <c r="A52" s="294" t="s">
        <v>4</v>
      </c>
      <c r="B52" s="300">
        <v>12</v>
      </c>
      <c r="C52" s="300">
        <v>1</v>
      </c>
      <c r="D52" s="301">
        <v>0</v>
      </c>
      <c r="E52" s="301">
        <v>0</v>
      </c>
      <c r="F52" s="301">
        <v>0</v>
      </c>
      <c r="G52" s="301">
        <v>0</v>
      </c>
      <c r="H52" s="301">
        <v>0</v>
      </c>
      <c r="I52" s="301">
        <v>0</v>
      </c>
      <c r="J52" s="302">
        <v>13</v>
      </c>
      <c r="M52" s="198"/>
    </row>
    <row r="53" spans="1:13" ht="12.75">
      <c r="A53" s="290" t="s">
        <v>5</v>
      </c>
      <c r="B53" s="291">
        <v>23</v>
      </c>
      <c r="C53" s="292">
        <v>2</v>
      </c>
      <c r="D53" s="292">
        <v>0</v>
      </c>
      <c r="E53" s="292">
        <v>0</v>
      </c>
      <c r="F53" s="292">
        <v>0</v>
      </c>
      <c r="G53" s="292">
        <v>0</v>
      </c>
      <c r="H53" s="307">
        <v>0</v>
      </c>
      <c r="I53" s="292">
        <v>0</v>
      </c>
      <c r="J53" s="292">
        <v>25</v>
      </c>
      <c r="M53" s="198"/>
    </row>
    <row r="54" spans="1:13" ht="12.75">
      <c r="A54" s="294" t="s">
        <v>18</v>
      </c>
      <c r="B54" s="300">
        <v>1</v>
      </c>
      <c r="C54" s="300">
        <v>0</v>
      </c>
      <c r="D54" s="301">
        <v>0</v>
      </c>
      <c r="E54" s="301">
        <v>0</v>
      </c>
      <c r="F54" s="301">
        <v>0</v>
      </c>
      <c r="G54" s="301">
        <v>0</v>
      </c>
      <c r="H54" s="301">
        <v>0</v>
      </c>
      <c r="I54" s="301">
        <v>0</v>
      </c>
      <c r="J54" s="302">
        <v>1</v>
      </c>
      <c r="M54" s="198"/>
    </row>
    <row r="55" spans="1:13" ht="12.75">
      <c r="A55" s="294" t="s">
        <v>36</v>
      </c>
      <c r="B55" s="300">
        <v>1</v>
      </c>
      <c r="C55" s="300">
        <v>0</v>
      </c>
      <c r="D55" s="301">
        <v>0</v>
      </c>
      <c r="E55" s="301">
        <v>0</v>
      </c>
      <c r="F55" s="301">
        <v>0</v>
      </c>
      <c r="G55" s="301">
        <v>0</v>
      </c>
      <c r="H55" s="301">
        <v>0</v>
      </c>
      <c r="I55" s="301">
        <v>0</v>
      </c>
      <c r="J55" s="302">
        <v>1</v>
      </c>
      <c r="M55" s="198"/>
    </row>
    <row r="56" spans="1:13" ht="12.75">
      <c r="A56" s="294" t="s">
        <v>150</v>
      </c>
      <c r="B56" s="300">
        <v>1</v>
      </c>
      <c r="C56" s="300">
        <v>0</v>
      </c>
      <c r="D56" s="301">
        <v>0</v>
      </c>
      <c r="E56" s="301">
        <v>0</v>
      </c>
      <c r="F56" s="301">
        <v>0</v>
      </c>
      <c r="G56" s="301">
        <v>0</v>
      </c>
      <c r="H56" s="301">
        <v>0</v>
      </c>
      <c r="I56" s="301">
        <v>0</v>
      </c>
      <c r="J56" s="302">
        <v>1</v>
      </c>
      <c r="M56" s="198"/>
    </row>
    <row r="57" spans="1:13" ht="12.75">
      <c r="A57" s="294" t="s">
        <v>44</v>
      </c>
      <c r="B57" s="300">
        <v>2</v>
      </c>
      <c r="C57" s="300">
        <v>1</v>
      </c>
      <c r="D57" s="301">
        <v>0</v>
      </c>
      <c r="E57" s="301">
        <v>0</v>
      </c>
      <c r="F57" s="301">
        <v>0</v>
      </c>
      <c r="G57" s="301">
        <v>0</v>
      </c>
      <c r="H57" s="301">
        <v>0</v>
      </c>
      <c r="I57" s="301">
        <v>0</v>
      </c>
      <c r="J57" s="302">
        <v>3</v>
      </c>
      <c r="M57" s="198"/>
    </row>
    <row r="58" spans="1:13" ht="12.75">
      <c r="A58" s="294" t="s">
        <v>33</v>
      </c>
      <c r="B58" s="300">
        <v>5</v>
      </c>
      <c r="C58" s="300">
        <v>0</v>
      </c>
      <c r="D58" s="301">
        <v>0</v>
      </c>
      <c r="E58" s="301">
        <v>0</v>
      </c>
      <c r="F58" s="301">
        <v>0</v>
      </c>
      <c r="G58" s="301">
        <v>0</v>
      </c>
      <c r="H58" s="301">
        <v>0</v>
      </c>
      <c r="I58" s="301">
        <v>0</v>
      </c>
      <c r="J58" s="302">
        <v>5</v>
      </c>
      <c r="M58" s="198"/>
    </row>
    <row r="59" spans="1:13" ht="12.75">
      <c r="A59" s="294" t="s">
        <v>83</v>
      </c>
      <c r="B59" s="300">
        <v>3</v>
      </c>
      <c r="C59" s="300">
        <v>0</v>
      </c>
      <c r="D59" s="301">
        <v>0</v>
      </c>
      <c r="E59" s="301">
        <v>0</v>
      </c>
      <c r="F59" s="301">
        <v>0</v>
      </c>
      <c r="G59" s="301">
        <v>0</v>
      </c>
      <c r="H59" s="301">
        <v>0</v>
      </c>
      <c r="I59" s="301">
        <v>0</v>
      </c>
      <c r="J59" s="302">
        <v>3</v>
      </c>
      <c r="M59" s="198"/>
    </row>
    <row r="60" spans="1:13" ht="12.75">
      <c r="A60" s="294" t="s">
        <v>39</v>
      </c>
      <c r="B60" s="300">
        <v>6</v>
      </c>
      <c r="C60" s="300">
        <v>0</v>
      </c>
      <c r="D60" s="301">
        <v>0</v>
      </c>
      <c r="E60" s="301">
        <v>0</v>
      </c>
      <c r="F60" s="301">
        <v>0</v>
      </c>
      <c r="G60" s="301">
        <v>0</v>
      </c>
      <c r="H60" s="301">
        <v>0</v>
      </c>
      <c r="I60" s="301">
        <v>0</v>
      </c>
      <c r="J60" s="302">
        <v>6</v>
      </c>
      <c r="M60" s="198"/>
    </row>
    <row r="61" spans="1:13" ht="12.75">
      <c r="A61" s="294" t="s">
        <v>43</v>
      </c>
      <c r="B61" s="300">
        <v>1</v>
      </c>
      <c r="C61" s="300">
        <v>0</v>
      </c>
      <c r="D61" s="301">
        <v>0</v>
      </c>
      <c r="E61" s="301">
        <v>0</v>
      </c>
      <c r="F61" s="301">
        <v>0</v>
      </c>
      <c r="G61" s="301">
        <v>0</v>
      </c>
      <c r="H61" s="301">
        <v>0</v>
      </c>
      <c r="I61" s="301">
        <v>0</v>
      </c>
      <c r="J61" s="302">
        <v>1</v>
      </c>
      <c r="M61" s="198"/>
    </row>
    <row r="62" spans="1:13" ht="12.75">
      <c r="A62" s="294" t="s">
        <v>17</v>
      </c>
      <c r="B62" s="300">
        <v>1</v>
      </c>
      <c r="C62" s="300">
        <v>1</v>
      </c>
      <c r="D62" s="301">
        <v>0</v>
      </c>
      <c r="E62" s="301">
        <v>0</v>
      </c>
      <c r="F62" s="301">
        <v>0</v>
      </c>
      <c r="G62" s="301">
        <v>0</v>
      </c>
      <c r="H62" s="301">
        <v>0</v>
      </c>
      <c r="I62" s="301">
        <v>0</v>
      </c>
      <c r="J62" s="302">
        <v>2</v>
      </c>
      <c r="M62" s="198"/>
    </row>
    <row r="63" spans="1:13" ht="12.75">
      <c r="A63" s="290" t="s">
        <v>25</v>
      </c>
      <c r="B63" s="291">
        <v>21</v>
      </c>
      <c r="C63" s="292">
        <v>2</v>
      </c>
      <c r="D63" s="292">
        <v>0</v>
      </c>
      <c r="E63" s="292">
        <v>0</v>
      </c>
      <c r="F63" s="292">
        <v>0</v>
      </c>
      <c r="G63" s="292">
        <v>0</v>
      </c>
      <c r="H63" s="307">
        <v>0</v>
      </c>
      <c r="I63" s="292">
        <v>0</v>
      </c>
      <c r="J63" s="292">
        <v>23</v>
      </c>
      <c r="M63" s="198"/>
    </row>
    <row r="64" spans="1:13" ht="12.75">
      <c r="A64" s="294" t="s">
        <v>133</v>
      </c>
      <c r="B64" s="300">
        <v>1</v>
      </c>
      <c r="C64" s="300">
        <v>0</v>
      </c>
      <c r="D64" s="301">
        <v>0</v>
      </c>
      <c r="E64" s="301">
        <v>0</v>
      </c>
      <c r="F64" s="301">
        <v>0</v>
      </c>
      <c r="G64" s="301">
        <v>0</v>
      </c>
      <c r="H64" s="301">
        <v>0</v>
      </c>
      <c r="I64" s="301">
        <v>0</v>
      </c>
      <c r="J64" s="302">
        <v>1</v>
      </c>
      <c r="M64" s="198"/>
    </row>
    <row r="65" spans="1:13" ht="12.75">
      <c r="A65" s="294" t="s">
        <v>144</v>
      </c>
      <c r="B65" s="300">
        <v>1</v>
      </c>
      <c r="C65" s="300">
        <v>0</v>
      </c>
      <c r="D65" s="301">
        <v>0</v>
      </c>
      <c r="E65" s="301">
        <v>0</v>
      </c>
      <c r="F65" s="301">
        <v>0</v>
      </c>
      <c r="G65" s="301">
        <v>0</v>
      </c>
      <c r="H65" s="301">
        <v>0</v>
      </c>
      <c r="I65" s="301">
        <v>0</v>
      </c>
      <c r="J65" s="302">
        <v>1</v>
      </c>
      <c r="M65" s="198"/>
    </row>
    <row r="66" spans="1:13" ht="12.75">
      <c r="A66" s="294" t="s">
        <v>9</v>
      </c>
      <c r="B66" s="300">
        <v>1</v>
      </c>
      <c r="C66" s="300">
        <v>1</v>
      </c>
      <c r="D66" s="301">
        <v>0</v>
      </c>
      <c r="E66" s="301">
        <v>0</v>
      </c>
      <c r="F66" s="301">
        <v>0</v>
      </c>
      <c r="G66" s="301">
        <v>0</v>
      </c>
      <c r="H66" s="301">
        <v>0</v>
      </c>
      <c r="I66" s="301">
        <v>0</v>
      </c>
      <c r="J66" s="302">
        <v>2</v>
      </c>
      <c r="M66" s="198"/>
    </row>
    <row r="67" spans="1:13" ht="12.75">
      <c r="A67" s="294" t="s">
        <v>88</v>
      </c>
      <c r="B67" s="300">
        <v>1</v>
      </c>
      <c r="C67" s="300">
        <v>0</v>
      </c>
      <c r="D67" s="301">
        <v>0</v>
      </c>
      <c r="E67" s="301">
        <v>0</v>
      </c>
      <c r="F67" s="301">
        <v>0</v>
      </c>
      <c r="G67" s="301">
        <v>0</v>
      </c>
      <c r="H67" s="301">
        <v>0</v>
      </c>
      <c r="I67" s="301">
        <v>0</v>
      </c>
      <c r="J67" s="302">
        <v>1</v>
      </c>
      <c r="M67" s="198"/>
    </row>
    <row r="68" spans="1:13" ht="12.75">
      <c r="A68" s="290" t="s">
        <v>12</v>
      </c>
      <c r="B68" s="291">
        <v>4</v>
      </c>
      <c r="C68" s="292">
        <v>1</v>
      </c>
      <c r="D68" s="292">
        <v>0</v>
      </c>
      <c r="E68" s="292">
        <v>0</v>
      </c>
      <c r="F68" s="292">
        <v>0</v>
      </c>
      <c r="G68" s="292">
        <v>0</v>
      </c>
      <c r="H68" s="307">
        <v>0</v>
      </c>
      <c r="I68" s="292">
        <v>0</v>
      </c>
      <c r="J68" s="292">
        <v>5</v>
      </c>
      <c r="M68" s="198"/>
    </row>
    <row r="69" spans="1:13" ht="12.75">
      <c r="A69" s="294" t="s">
        <v>26</v>
      </c>
      <c r="B69" s="300">
        <v>2</v>
      </c>
      <c r="C69" s="300">
        <v>0</v>
      </c>
      <c r="D69" s="301">
        <v>0</v>
      </c>
      <c r="E69" s="301">
        <v>0</v>
      </c>
      <c r="F69" s="301">
        <v>0</v>
      </c>
      <c r="G69" s="301">
        <v>0</v>
      </c>
      <c r="H69" s="301">
        <v>0</v>
      </c>
      <c r="I69" s="301">
        <v>0</v>
      </c>
      <c r="J69" s="302">
        <v>2</v>
      </c>
      <c r="M69" s="198"/>
    </row>
    <row r="70" spans="1:13" ht="12.75">
      <c r="A70" s="148" t="s">
        <v>27</v>
      </c>
      <c r="B70" s="149">
        <v>50</v>
      </c>
      <c r="C70" s="149">
        <v>5</v>
      </c>
      <c r="D70" s="149">
        <v>0</v>
      </c>
      <c r="E70" s="149">
        <v>0</v>
      </c>
      <c r="F70" s="149">
        <v>0</v>
      </c>
      <c r="G70" s="149">
        <v>0</v>
      </c>
      <c r="H70" s="149">
        <v>0</v>
      </c>
      <c r="I70" s="149">
        <v>0</v>
      </c>
      <c r="J70" s="149">
        <v>55</v>
      </c>
      <c r="M70" s="198"/>
    </row>
    <row r="71" spans="1:10" ht="12.75">
      <c r="A71" s="476"/>
      <c r="B71" s="477"/>
      <c r="C71" s="477"/>
      <c r="D71" s="477"/>
      <c r="E71" s="477"/>
      <c r="F71" s="477"/>
      <c r="G71" s="477"/>
      <c r="H71" s="477"/>
      <c r="I71" s="477"/>
      <c r="J71" s="477"/>
    </row>
    <row r="72" spans="1:10" ht="12.75">
      <c r="A72" s="478"/>
      <c r="B72" s="479"/>
      <c r="C72" s="479"/>
      <c r="D72" s="479"/>
      <c r="E72" s="479"/>
      <c r="F72" s="479"/>
      <c r="G72" s="479"/>
      <c r="H72" s="479"/>
      <c r="I72" s="479"/>
      <c r="J72" s="479"/>
    </row>
    <row r="73" spans="1:10" ht="12.75">
      <c r="A73" s="478"/>
      <c r="B73" s="483"/>
      <c r="C73" s="483"/>
      <c r="D73" s="483"/>
      <c r="E73" s="483"/>
      <c r="F73" s="483"/>
      <c r="G73" s="483"/>
      <c r="H73" s="483"/>
      <c r="I73" s="483"/>
      <c r="J73" s="483"/>
    </row>
    <row r="74" spans="1:10" ht="12.75">
      <c r="A74" s="326"/>
      <c r="B74" s="326"/>
      <c r="C74" s="326"/>
      <c r="D74" s="326"/>
      <c r="E74" s="326"/>
      <c r="F74" s="326"/>
      <c r="G74" s="326"/>
      <c r="H74" s="326"/>
      <c r="I74" s="326"/>
      <c r="J74" s="326"/>
    </row>
    <row r="75" spans="1:10" ht="12.75">
      <c r="A75" s="326"/>
      <c r="B75" s="326"/>
      <c r="C75" s="326"/>
      <c r="D75" s="326"/>
      <c r="E75" s="326"/>
      <c r="F75" s="326"/>
      <c r="G75" s="326"/>
      <c r="H75" s="326"/>
      <c r="I75" s="326"/>
      <c r="J75" s="326"/>
    </row>
    <row r="76" spans="1:10" ht="12.75">
      <c r="A76" s="326"/>
      <c r="B76" s="326"/>
      <c r="C76" s="326"/>
      <c r="D76" s="326"/>
      <c r="E76" s="326"/>
      <c r="F76" s="326"/>
      <c r="G76" s="326"/>
      <c r="H76" s="326"/>
      <c r="I76" s="326"/>
      <c r="J76" s="326"/>
    </row>
    <row r="77" spans="1:10" ht="12.75">
      <c r="A77" s="326"/>
      <c r="B77" s="326"/>
      <c r="C77" s="326"/>
      <c r="D77" s="326"/>
      <c r="E77" s="326"/>
      <c r="F77" s="326"/>
      <c r="G77" s="326"/>
      <c r="H77" s="326"/>
      <c r="I77" s="326"/>
      <c r="J77" s="326"/>
    </row>
    <row r="78" spans="1:10" ht="12.75">
      <c r="A78" s="326"/>
      <c r="B78" s="326"/>
      <c r="C78" s="326"/>
      <c r="D78" s="326"/>
      <c r="E78" s="326"/>
      <c r="F78" s="326"/>
      <c r="G78" s="326"/>
      <c r="H78" s="326"/>
      <c r="I78" s="326"/>
      <c r="J78" s="326"/>
    </row>
    <row r="79" spans="1:10" ht="12.75">
      <c r="A79" s="326"/>
      <c r="B79" s="326"/>
      <c r="C79" s="326"/>
      <c r="D79" s="326"/>
      <c r="E79" s="326"/>
      <c r="F79" s="326"/>
      <c r="G79" s="326"/>
      <c r="H79" s="326"/>
      <c r="I79" s="326"/>
      <c r="J79" s="326"/>
    </row>
    <row r="80" spans="1:10" ht="12.75">
      <c r="A80" s="326"/>
      <c r="B80" s="326"/>
      <c r="C80" s="326"/>
      <c r="D80" s="326"/>
      <c r="E80" s="326"/>
      <c r="F80" s="326"/>
      <c r="G80" s="326"/>
      <c r="H80" s="326"/>
      <c r="I80" s="326"/>
      <c r="J80" s="326"/>
    </row>
    <row r="81" spans="1:10" ht="12.75">
      <c r="A81" s="326"/>
      <c r="B81" s="326"/>
      <c r="C81" s="326"/>
      <c r="D81" s="326"/>
      <c r="E81" s="326"/>
      <c r="F81" s="326"/>
      <c r="G81" s="326"/>
      <c r="H81" s="326"/>
      <c r="I81" s="326"/>
      <c r="J81" s="326"/>
    </row>
  </sheetData>
  <sheetProtection/>
  <mergeCells count="11">
    <mergeCell ref="A71:J71"/>
    <mergeCell ref="A72:J72"/>
    <mergeCell ref="A40:J40"/>
    <mergeCell ref="A73:J73"/>
    <mergeCell ref="A1:J1"/>
    <mergeCell ref="A2:J2"/>
    <mergeCell ref="A44:J44"/>
    <mergeCell ref="A45:J45"/>
    <mergeCell ref="A41:J41"/>
    <mergeCell ref="A43:J43"/>
    <mergeCell ref="A42:J42"/>
  </mergeCells>
  <printOptions horizontalCentered="1"/>
  <pageMargins left="0.18" right="0" top="0.49" bottom="0" header="0.23" footer="0"/>
  <pageSetup horizontalDpi="600" verticalDpi="600" orientation="portrait" paperSize="9" r:id="rId1"/>
  <headerFooter alignWithMargins="0">
    <oddFooter>&amp;CStránka &amp;P</oddFooter>
  </headerFooter>
  <rowBreaks count="1" manualBreakCount="1">
    <brk id="43"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zoomScalePageLayoutView="0" workbookViewId="0" topLeftCell="A1">
      <selection activeCell="B6" sqref="B6"/>
    </sheetView>
  </sheetViews>
  <sheetFormatPr defaultColWidth="9.140625" defaultRowHeight="12.75"/>
  <cols>
    <col min="1" max="1" width="90.421875" style="59" bestFit="1" customWidth="1"/>
  </cols>
  <sheetData>
    <row r="2" ht="23.25">
      <c r="A2" s="61" t="s">
        <v>58</v>
      </c>
    </row>
    <row r="3" ht="20.25">
      <c r="A3" s="62" t="s">
        <v>61</v>
      </c>
    </row>
    <row r="4" ht="12.75">
      <c r="A4" s="60" t="s">
        <v>76</v>
      </c>
    </row>
    <row r="5" ht="12.75">
      <c r="A5" s="60" t="s">
        <v>77</v>
      </c>
    </row>
    <row r="6" ht="12.75">
      <c r="A6" s="60" t="s">
        <v>78</v>
      </c>
    </row>
    <row r="7" ht="12.75">
      <c r="A7" s="60" t="s">
        <v>79</v>
      </c>
    </row>
    <row r="8" ht="12.75">
      <c r="A8" s="60" t="s">
        <v>80</v>
      </c>
    </row>
    <row r="9" ht="12.75">
      <c r="A9" s="58"/>
    </row>
    <row r="10" ht="12.75">
      <c r="A10" s="60" t="str">
        <f>CONCATENATE("Data platná k ",DAY(Nastavení!B5),".",MONTH(Nastavení!B5),".",YEAR(Nastavení!B5))</f>
        <v>Data platná k 9.9.2010</v>
      </c>
    </row>
    <row r="11" ht="12.75">
      <c r="A11" s="58"/>
    </row>
    <row r="12" ht="12.75">
      <c r="A12" s="58"/>
    </row>
    <row r="13" ht="12.75">
      <c r="A13" s="58"/>
    </row>
    <row r="14" ht="12.75">
      <c r="A14" s="58"/>
    </row>
  </sheetData>
  <sheetProtection sheet="1" objects="1" scenarios="1"/>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zoomScalePageLayoutView="0" workbookViewId="0" topLeftCell="A1">
      <selection activeCell="E4" sqref="E4"/>
    </sheetView>
  </sheetViews>
  <sheetFormatPr defaultColWidth="9.140625" defaultRowHeight="12.75"/>
  <cols>
    <col min="1" max="1" width="19.7109375" style="104" customWidth="1"/>
    <col min="2" max="2" width="63.28125" style="107" customWidth="1"/>
    <col min="3" max="3" width="19.7109375" style="107" customWidth="1"/>
    <col min="4" max="16384" width="9.140625" style="107" customWidth="1"/>
  </cols>
  <sheetData>
    <row r="1" spans="2:6" ht="39.75" customHeight="1">
      <c r="B1" s="105"/>
      <c r="C1" s="106"/>
      <c r="D1" s="106"/>
      <c r="E1" s="106"/>
      <c r="F1" s="106"/>
    </row>
    <row r="2" spans="1:6" ht="19.5" customHeight="1">
      <c r="A2" s="108"/>
      <c r="B2" s="109"/>
      <c r="C2" s="106"/>
      <c r="D2" s="106"/>
      <c r="E2" s="106"/>
      <c r="F2" s="106"/>
    </row>
    <row r="3" ht="12.75" customHeight="1">
      <c r="B3" s="110"/>
    </row>
    <row r="4" ht="57" customHeight="1">
      <c r="B4" s="111"/>
    </row>
    <row r="5" ht="22.5" customHeight="1"/>
    <row r="6" spans="1:3" ht="57.75" customHeight="1">
      <c r="A6" s="372" t="s">
        <v>61</v>
      </c>
      <c r="B6" s="373"/>
      <c r="C6" s="374"/>
    </row>
    <row r="7" spans="1:3" s="112" customFormat="1" ht="63" customHeight="1">
      <c r="A7" s="375" t="s">
        <v>68</v>
      </c>
      <c r="B7" s="376"/>
      <c r="C7" s="377"/>
    </row>
    <row r="8" spans="2:3" ht="51.75" customHeight="1">
      <c r="B8" s="104"/>
      <c r="C8" s="104"/>
    </row>
    <row r="9" spans="2:3" ht="63.75" customHeight="1">
      <c r="B9" s="113" t="s">
        <v>172</v>
      </c>
      <c r="C9" s="114"/>
    </row>
    <row r="10" spans="1:3" ht="14.25" customHeight="1">
      <c r="A10" s="117"/>
      <c r="B10" s="118"/>
      <c r="C10" s="119"/>
    </row>
    <row r="11" spans="2:4" ht="72" customHeight="1">
      <c r="B11" s="115"/>
      <c r="C11" s="114"/>
      <c r="D11" s="116"/>
    </row>
    <row r="12" spans="2:4" ht="24.75" customHeight="1">
      <c r="B12" s="114"/>
      <c r="C12" s="114"/>
      <c r="D12" s="116"/>
    </row>
    <row r="13" spans="1:3" ht="51.75" customHeight="1">
      <c r="A13" s="378" t="s">
        <v>59</v>
      </c>
      <c r="B13" s="379"/>
      <c r="C13" s="380"/>
    </row>
    <row r="14" ht="31.5" customHeight="1">
      <c r="B14" s="367" t="str">
        <f>LOWER(Nastavení!$B$1)</f>
        <v>srpen 2010</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2:IV88"/>
  <sheetViews>
    <sheetView showGridLines="0" view="pageBreakPreview" zoomScale="115" zoomScaleSheetLayoutView="115" zoomScalePageLayoutView="0" workbookViewId="0" topLeftCell="A1">
      <selection activeCell="G4" sqref="G4"/>
    </sheetView>
  </sheetViews>
  <sheetFormatPr defaultColWidth="9.140625" defaultRowHeight="12.75"/>
  <cols>
    <col min="1" max="1" width="19.28125" style="1" customWidth="1"/>
    <col min="2" max="14" width="5.8515625" style="1" customWidth="1"/>
    <col min="15" max="15" width="7.8515625" style="1" bestFit="1" customWidth="1"/>
    <col min="16" max="16" width="25.00390625" style="1" bestFit="1" customWidth="1"/>
    <col min="17" max="17" width="26.140625" style="1" bestFit="1" customWidth="1"/>
    <col min="18" max="18" width="6.7109375" style="1" bestFit="1" customWidth="1"/>
    <col min="19" max="19" width="8.421875" style="1" customWidth="1"/>
    <col min="20" max="20" width="5.57421875" style="1" bestFit="1" customWidth="1"/>
    <col min="21" max="22" width="5.7109375" style="1" bestFit="1" customWidth="1"/>
    <col min="23" max="23" width="9.140625" style="1" customWidth="1"/>
    <col min="24" max="24" width="5.00390625" style="1" bestFit="1" customWidth="1"/>
    <col min="25" max="25" width="4.00390625" style="1" bestFit="1" customWidth="1"/>
    <col min="26" max="26" width="3.28125" style="1" bestFit="1" customWidth="1"/>
    <col min="27" max="27" width="4.00390625" style="1" bestFit="1" customWidth="1"/>
    <col min="28" max="30" width="3.28125" style="1" bestFit="1" customWidth="1"/>
    <col min="31" max="33" width="4.00390625" style="1" bestFit="1" customWidth="1"/>
    <col min="34" max="16384" width="9.140625" style="1" customWidth="1"/>
  </cols>
  <sheetData>
    <row r="1" ht="23.25" customHeight="1"/>
    <row r="2" spans="1:14" s="6" customFormat="1" ht="16.5" customHeight="1">
      <c r="A2" s="381" t="s">
        <v>173</v>
      </c>
      <c r="B2" s="381"/>
      <c r="C2" s="381"/>
      <c r="D2" s="381"/>
      <c r="E2" s="381"/>
      <c r="F2" s="381"/>
      <c r="G2" s="381"/>
      <c r="H2" s="381"/>
      <c r="I2" s="381"/>
      <c r="J2" s="381"/>
      <c r="K2" s="381"/>
      <c r="L2" s="381"/>
      <c r="M2" s="381"/>
      <c r="N2" s="57"/>
    </row>
    <row r="3" spans="1:14" s="6" customFormat="1" ht="18" customHeight="1">
      <c r="A3" s="382" t="str">
        <f>LOWER(Nastavení!$B$1)</f>
        <v>srpen 2010</v>
      </c>
      <c r="B3" s="382"/>
      <c r="C3" s="382"/>
      <c r="D3" s="382"/>
      <c r="E3" s="382"/>
      <c r="F3" s="382"/>
      <c r="G3" s="382"/>
      <c r="H3" s="382"/>
      <c r="I3" s="382"/>
      <c r="J3" s="382"/>
      <c r="K3" s="382"/>
      <c r="L3" s="382"/>
      <c r="M3" s="382"/>
      <c r="N3" s="64"/>
    </row>
    <row r="4" spans="1:13" s="72" customFormat="1" ht="21" customHeight="1">
      <c r="A4" s="70"/>
      <c r="B4" s="70"/>
      <c r="C4" s="70"/>
      <c r="D4" s="70"/>
      <c r="E4" s="70"/>
      <c r="F4" s="70"/>
      <c r="G4" s="70"/>
      <c r="H4" s="70"/>
      <c r="I4" s="70"/>
      <c r="J4" s="70"/>
      <c r="K4" s="70"/>
      <c r="M4" s="93" t="s">
        <v>106</v>
      </c>
    </row>
    <row r="5" spans="1:13" s="72" customFormat="1" ht="19.5" customHeight="1">
      <c r="A5" s="383" t="s">
        <v>0</v>
      </c>
      <c r="B5" s="385" t="str">
        <f>CONCATENATE("Počet účastníků 
řízení k ",DAY(Nastavení!B2),".",MONTH(Nastavení!B2),".",YEAR(Nastavení!B2),"*")</f>
        <v>Počet účastníků 
řízení k 1.8.2010*</v>
      </c>
      <c r="C5" s="385" t="s">
        <v>54</v>
      </c>
      <c r="D5" s="385" t="s">
        <v>73</v>
      </c>
      <c r="E5" s="389" t="s">
        <v>118</v>
      </c>
      <c r="F5" s="390"/>
      <c r="G5" s="390"/>
      <c r="H5" s="390"/>
      <c r="I5" s="390"/>
      <c r="J5" s="391"/>
      <c r="K5" s="385" t="s">
        <v>128</v>
      </c>
      <c r="L5" s="385" t="s">
        <v>219</v>
      </c>
      <c r="M5" s="385" t="str">
        <f>CONCATENATE("Počet účastníků 
řízení k ",DAY(Nastavení!B3),".",MONTH(Nastavení!B3),".",YEAR(Nastavení!B3),"*")</f>
        <v>Počet účastníků 
řízení k 31.8.2010*</v>
      </c>
    </row>
    <row r="6" spans="1:33" s="313" customFormat="1" ht="86.25" customHeight="1">
      <c r="A6" s="384"/>
      <c r="B6" s="386"/>
      <c r="C6" s="386"/>
      <c r="D6" s="386"/>
      <c r="E6" s="215" t="s">
        <v>49</v>
      </c>
      <c r="F6" s="215" t="s">
        <v>67</v>
      </c>
      <c r="G6" s="215" t="s">
        <v>74</v>
      </c>
      <c r="H6" s="215" t="s">
        <v>60</v>
      </c>
      <c r="I6" s="215" t="s">
        <v>46</v>
      </c>
      <c r="J6" s="215" t="s">
        <v>196</v>
      </c>
      <c r="K6" s="386"/>
      <c r="L6" s="386"/>
      <c r="M6" s="386"/>
      <c r="N6" s="14"/>
      <c r="O6" s="312"/>
      <c r="P6" s="312"/>
      <c r="Q6" s="312"/>
      <c r="R6" s="312"/>
      <c r="S6" s="312"/>
      <c r="T6" s="312"/>
      <c r="U6" s="312"/>
      <c r="W6" s="312"/>
      <c r="X6" s="312"/>
      <c r="Y6" s="312"/>
      <c r="Z6" s="312"/>
      <c r="AA6" s="312"/>
      <c r="AB6" s="312"/>
      <c r="AC6" s="312"/>
      <c r="AD6" s="312"/>
      <c r="AE6" s="312"/>
      <c r="AF6" s="312"/>
      <c r="AG6" s="312"/>
    </row>
    <row r="7" spans="1:256" s="313" customFormat="1" ht="12">
      <c r="A7" s="223" t="s">
        <v>1</v>
      </c>
      <c r="B7" s="224">
        <v>55</v>
      </c>
      <c r="C7" s="225">
        <v>1</v>
      </c>
      <c r="D7" s="225">
        <v>0</v>
      </c>
      <c r="E7" s="225">
        <v>0</v>
      </c>
      <c r="F7" s="225">
        <v>1</v>
      </c>
      <c r="G7" s="225">
        <v>0</v>
      </c>
      <c r="H7" s="225">
        <v>1</v>
      </c>
      <c r="I7" s="225">
        <v>0</v>
      </c>
      <c r="J7" s="225">
        <v>2</v>
      </c>
      <c r="K7" s="225">
        <v>2</v>
      </c>
      <c r="L7" s="225">
        <v>1</v>
      </c>
      <c r="M7" s="226">
        <v>54</v>
      </c>
      <c r="N7" s="54">
        <f aca="true" t="shared" si="0" ref="N7:N15">B7+C7+D7-K7-M7</f>
        <v>0</v>
      </c>
      <c r="O7" s="314"/>
      <c r="P7" s="314"/>
      <c r="Q7" s="314"/>
      <c r="R7" s="314"/>
      <c r="S7" s="314"/>
      <c r="T7" s="314"/>
      <c r="U7" s="314"/>
      <c r="V7" s="314"/>
      <c r="W7" s="314"/>
      <c r="X7" s="314"/>
      <c r="Y7" s="314"/>
      <c r="Z7" s="314"/>
      <c r="AA7" s="315"/>
      <c r="AB7" s="314"/>
      <c r="AC7" s="314"/>
      <c r="AD7" s="314"/>
      <c r="AE7" s="314"/>
      <c r="AF7" s="314"/>
      <c r="AG7" s="314"/>
      <c r="AH7" s="314"/>
      <c r="AI7" s="314"/>
      <c r="AJ7" s="314"/>
      <c r="AK7" s="314"/>
      <c r="AL7" s="314"/>
      <c r="AM7" s="314"/>
      <c r="AN7" s="315"/>
      <c r="AO7" s="314"/>
      <c r="AP7" s="314"/>
      <c r="AQ7" s="314"/>
      <c r="AR7" s="314"/>
      <c r="AS7" s="314"/>
      <c r="AT7" s="314"/>
      <c r="AU7" s="314"/>
      <c r="AV7" s="314"/>
      <c r="AW7" s="314"/>
      <c r="AX7" s="314"/>
      <c r="AY7" s="314"/>
      <c r="AZ7" s="314"/>
      <c r="BA7" s="315"/>
      <c r="BB7" s="314"/>
      <c r="BC7" s="314"/>
      <c r="BD7" s="314"/>
      <c r="BE7" s="314"/>
      <c r="BF7" s="314"/>
      <c r="BG7" s="314"/>
      <c r="BH7" s="314"/>
      <c r="BI7" s="314"/>
      <c r="BJ7" s="314"/>
      <c r="BK7" s="314"/>
      <c r="BL7" s="314"/>
      <c r="BM7" s="314"/>
      <c r="BN7" s="315"/>
      <c r="BO7" s="314"/>
      <c r="BP7" s="314"/>
      <c r="BQ7" s="314"/>
      <c r="BR7" s="314"/>
      <c r="BS7" s="314"/>
      <c r="BT7" s="314"/>
      <c r="BU7" s="314"/>
      <c r="BV7" s="314"/>
      <c r="BW7" s="314"/>
      <c r="BX7" s="314"/>
      <c r="BY7" s="314"/>
      <c r="BZ7" s="314"/>
      <c r="CA7" s="315"/>
      <c r="CB7" s="314"/>
      <c r="CC7" s="314"/>
      <c r="CD7" s="314"/>
      <c r="CE7" s="314"/>
      <c r="CF7" s="314"/>
      <c r="CG7" s="314"/>
      <c r="CH7" s="314"/>
      <c r="CI7" s="314"/>
      <c r="CJ7" s="314"/>
      <c r="CK7" s="314"/>
      <c r="CL7" s="314"/>
      <c r="CM7" s="314"/>
      <c r="CN7" s="315"/>
      <c r="CO7" s="314"/>
      <c r="CP7" s="314"/>
      <c r="CQ7" s="314"/>
      <c r="CR7" s="314"/>
      <c r="CS7" s="314"/>
      <c r="CT7" s="314"/>
      <c r="CU7" s="314"/>
      <c r="CV7" s="314"/>
      <c r="CW7" s="314"/>
      <c r="CX7" s="314"/>
      <c r="CY7" s="314"/>
      <c r="CZ7" s="314"/>
      <c r="DA7" s="315"/>
      <c r="DB7" s="314"/>
      <c r="DC7" s="314"/>
      <c r="DD7" s="314"/>
      <c r="DE7" s="314"/>
      <c r="DF7" s="314"/>
      <c r="DG7" s="314"/>
      <c r="DH7" s="314"/>
      <c r="DI7" s="314"/>
      <c r="DJ7" s="314"/>
      <c r="DK7" s="314"/>
      <c r="DL7" s="314"/>
      <c r="DM7" s="314"/>
      <c r="DN7" s="315"/>
      <c r="DO7" s="314"/>
      <c r="DP7" s="314"/>
      <c r="DQ7" s="314"/>
      <c r="DR7" s="314"/>
      <c r="DS7" s="314"/>
      <c r="DT7" s="314"/>
      <c r="DU7" s="314"/>
      <c r="DV7" s="314"/>
      <c r="DW7" s="314"/>
      <c r="DX7" s="314"/>
      <c r="DY7" s="314"/>
      <c r="DZ7" s="314"/>
      <c r="EA7" s="315"/>
      <c r="EB7" s="314"/>
      <c r="EC7" s="314"/>
      <c r="ED7" s="314"/>
      <c r="EE7" s="314"/>
      <c r="EF7" s="314"/>
      <c r="EG7" s="314"/>
      <c r="EH7" s="314"/>
      <c r="EI7" s="314"/>
      <c r="EJ7" s="314"/>
      <c r="EK7" s="314"/>
      <c r="EL7" s="314"/>
      <c r="EM7" s="314"/>
      <c r="EN7" s="315"/>
      <c r="EO7" s="314"/>
      <c r="EP7" s="314"/>
      <c r="EQ7" s="314"/>
      <c r="ER7" s="314"/>
      <c r="ES7" s="314"/>
      <c r="ET7" s="314"/>
      <c r="EU7" s="314"/>
      <c r="EV7" s="314"/>
      <c r="EW7" s="314"/>
      <c r="EX7" s="314"/>
      <c r="EY7" s="314"/>
      <c r="EZ7" s="314"/>
      <c r="FA7" s="315"/>
      <c r="FB7" s="314"/>
      <c r="FC7" s="314"/>
      <c r="FD7" s="314"/>
      <c r="FE7" s="314"/>
      <c r="FF7" s="314"/>
      <c r="FG7" s="314"/>
      <c r="FH7" s="314"/>
      <c r="FI7" s="314"/>
      <c r="FJ7" s="314"/>
      <c r="FK7" s="314"/>
      <c r="FL7" s="314"/>
      <c r="FM7" s="314"/>
      <c r="FN7" s="315"/>
      <c r="FO7" s="314"/>
      <c r="FP7" s="314"/>
      <c r="FQ7" s="314"/>
      <c r="FR7" s="314"/>
      <c r="FS7" s="314"/>
      <c r="FT7" s="314"/>
      <c r="FU7" s="314"/>
      <c r="FV7" s="314"/>
      <c r="FW7" s="314"/>
      <c r="FX7" s="314"/>
      <c r="FY7" s="314"/>
      <c r="FZ7" s="314"/>
      <c r="GA7" s="315"/>
      <c r="GB7" s="314"/>
      <c r="GC7" s="314"/>
      <c r="GD7" s="314"/>
      <c r="GE7" s="314"/>
      <c r="GF7" s="314"/>
      <c r="GG7" s="314"/>
      <c r="GH7" s="314"/>
      <c r="GI7" s="314"/>
      <c r="GJ7" s="314"/>
      <c r="GK7" s="314"/>
      <c r="GL7" s="314"/>
      <c r="GM7" s="314"/>
      <c r="GN7" s="315"/>
      <c r="GO7" s="314"/>
      <c r="GP7" s="314"/>
      <c r="GQ7" s="314"/>
      <c r="GR7" s="314"/>
      <c r="GS7" s="314"/>
      <c r="GT7" s="314"/>
      <c r="GU7" s="314"/>
      <c r="GV7" s="314"/>
      <c r="GW7" s="314"/>
      <c r="GX7" s="314"/>
      <c r="GY7" s="314"/>
      <c r="GZ7" s="314"/>
      <c r="HA7" s="315"/>
      <c r="HB7" s="314"/>
      <c r="HC7" s="314"/>
      <c r="HD7" s="314"/>
      <c r="HE7" s="314"/>
      <c r="HF7" s="314"/>
      <c r="HG7" s="314"/>
      <c r="HH7" s="314"/>
      <c r="HI7" s="314"/>
      <c r="HJ7" s="314"/>
      <c r="HK7" s="314"/>
      <c r="HL7" s="314"/>
      <c r="HM7" s="314"/>
      <c r="HN7" s="315"/>
      <c r="HO7" s="314"/>
      <c r="HP7" s="314"/>
      <c r="HQ7" s="314"/>
      <c r="HR7" s="314"/>
      <c r="HS7" s="314"/>
      <c r="HT7" s="314"/>
      <c r="HU7" s="314"/>
      <c r="HV7" s="314"/>
      <c r="HW7" s="314"/>
      <c r="HX7" s="314"/>
      <c r="HY7" s="314"/>
      <c r="HZ7" s="314"/>
      <c r="IA7" s="315"/>
      <c r="IB7" s="314"/>
      <c r="IC7" s="314"/>
      <c r="ID7" s="314"/>
      <c r="IE7" s="314"/>
      <c r="IF7" s="314"/>
      <c r="IG7" s="314"/>
      <c r="IH7" s="314"/>
      <c r="II7" s="314"/>
      <c r="IJ7" s="314"/>
      <c r="IK7" s="314"/>
      <c r="IL7" s="314"/>
      <c r="IM7" s="314"/>
      <c r="IN7" s="315"/>
      <c r="IO7" s="314"/>
      <c r="IP7" s="314"/>
      <c r="IQ7" s="314"/>
      <c r="IR7" s="314"/>
      <c r="IS7" s="314"/>
      <c r="IT7" s="314"/>
      <c r="IU7" s="314"/>
      <c r="IV7" s="314"/>
    </row>
    <row r="8" spans="1:256" s="313" customFormat="1" ht="12">
      <c r="A8" s="223" t="s">
        <v>129</v>
      </c>
      <c r="B8" s="224">
        <v>4</v>
      </c>
      <c r="C8" s="225">
        <v>0</v>
      </c>
      <c r="D8" s="225">
        <v>0</v>
      </c>
      <c r="E8" s="225">
        <v>0</v>
      </c>
      <c r="F8" s="225">
        <v>0</v>
      </c>
      <c r="G8" s="225">
        <v>0</v>
      </c>
      <c r="H8" s="225">
        <v>0</v>
      </c>
      <c r="I8" s="225">
        <v>0</v>
      </c>
      <c r="J8" s="225">
        <v>0</v>
      </c>
      <c r="K8" s="225">
        <v>0</v>
      </c>
      <c r="L8" s="225">
        <v>0</v>
      </c>
      <c r="M8" s="226">
        <v>4</v>
      </c>
      <c r="N8" s="54">
        <f t="shared" si="0"/>
        <v>0</v>
      </c>
      <c r="O8" s="314"/>
      <c r="P8" s="314"/>
      <c r="Q8" s="314"/>
      <c r="R8" s="314"/>
      <c r="S8" s="314"/>
      <c r="T8" s="314"/>
      <c r="U8" s="314"/>
      <c r="V8" s="314"/>
      <c r="W8" s="314"/>
      <c r="X8" s="314"/>
      <c r="Y8" s="314"/>
      <c r="Z8" s="314"/>
      <c r="AA8" s="315"/>
      <c r="AB8" s="314"/>
      <c r="AC8" s="314"/>
      <c r="AD8" s="314"/>
      <c r="AE8" s="314"/>
      <c r="AF8" s="314"/>
      <c r="AG8" s="314"/>
      <c r="AH8" s="314"/>
      <c r="AI8" s="314"/>
      <c r="AJ8" s="314"/>
      <c r="AK8" s="314"/>
      <c r="AL8" s="314"/>
      <c r="AM8" s="314"/>
      <c r="AN8" s="315"/>
      <c r="AO8" s="314"/>
      <c r="AP8" s="314"/>
      <c r="AQ8" s="314"/>
      <c r="AR8" s="314"/>
      <c r="AS8" s="314"/>
      <c r="AT8" s="314"/>
      <c r="AU8" s="314"/>
      <c r="AV8" s="314"/>
      <c r="AW8" s="314"/>
      <c r="AX8" s="314"/>
      <c r="AY8" s="314"/>
      <c r="AZ8" s="314"/>
      <c r="BA8" s="315"/>
      <c r="BB8" s="314"/>
      <c r="BC8" s="314"/>
      <c r="BD8" s="314"/>
      <c r="BE8" s="314"/>
      <c r="BF8" s="314"/>
      <c r="BG8" s="314"/>
      <c r="BH8" s="314"/>
      <c r="BI8" s="314"/>
      <c r="BJ8" s="314"/>
      <c r="BK8" s="314"/>
      <c r="BL8" s="314"/>
      <c r="BM8" s="314"/>
      <c r="BN8" s="315"/>
      <c r="BO8" s="314"/>
      <c r="BP8" s="314"/>
      <c r="BQ8" s="314"/>
      <c r="BR8" s="314"/>
      <c r="BS8" s="314"/>
      <c r="BT8" s="314"/>
      <c r="BU8" s="314"/>
      <c r="BV8" s="314"/>
      <c r="BW8" s="314"/>
      <c r="BX8" s="314"/>
      <c r="BY8" s="314"/>
      <c r="BZ8" s="314"/>
      <c r="CA8" s="315"/>
      <c r="CB8" s="314"/>
      <c r="CC8" s="314"/>
      <c r="CD8" s="314"/>
      <c r="CE8" s="314"/>
      <c r="CF8" s="314"/>
      <c r="CG8" s="314"/>
      <c r="CH8" s="314"/>
      <c r="CI8" s="314"/>
      <c r="CJ8" s="314"/>
      <c r="CK8" s="314"/>
      <c r="CL8" s="314"/>
      <c r="CM8" s="314"/>
      <c r="CN8" s="315"/>
      <c r="CO8" s="314"/>
      <c r="CP8" s="314"/>
      <c r="CQ8" s="314"/>
      <c r="CR8" s="314"/>
      <c r="CS8" s="314"/>
      <c r="CT8" s="314"/>
      <c r="CU8" s="314"/>
      <c r="CV8" s="314"/>
      <c r="CW8" s="314"/>
      <c r="CX8" s="314"/>
      <c r="CY8" s="314"/>
      <c r="CZ8" s="314"/>
      <c r="DA8" s="315"/>
      <c r="DB8" s="314"/>
      <c r="DC8" s="314"/>
      <c r="DD8" s="314"/>
      <c r="DE8" s="314"/>
      <c r="DF8" s="314"/>
      <c r="DG8" s="314"/>
      <c r="DH8" s="314"/>
      <c r="DI8" s="314"/>
      <c r="DJ8" s="314"/>
      <c r="DK8" s="314"/>
      <c r="DL8" s="314"/>
      <c r="DM8" s="314"/>
      <c r="DN8" s="315"/>
      <c r="DO8" s="314"/>
      <c r="DP8" s="314"/>
      <c r="DQ8" s="314"/>
      <c r="DR8" s="314"/>
      <c r="DS8" s="314"/>
      <c r="DT8" s="314"/>
      <c r="DU8" s="314"/>
      <c r="DV8" s="314"/>
      <c r="DW8" s="314"/>
      <c r="DX8" s="314"/>
      <c r="DY8" s="314"/>
      <c r="DZ8" s="314"/>
      <c r="EA8" s="315"/>
      <c r="EB8" s="314"/>
      <c r="EC8" s="314"/>
      <c r="ED8" s="314"/>
      <c r="EE8" s="314"/>
      <c r="EF8" s="314"/>
      <c r="EG8" s="314"/>
      <c r="EH8" s="314"/>
      <c r="EI8" s="314"/>
      <c r="EJ8" s="314"/>
      <c r="EK8" s="314"/>
      <c r="EL8" s="314"/>
      <c r="EM8" s="314"/>
      <c r="EN8" s="315"/>
      <c r="EO8" s="314"/>
      <c r="EP8" s="314"/>
      <c r="EQ8" s="314"/>
      <c r="ER8" s="314"/>
      <c r="ES8" s="314"/>
      <c r="ET8" s="314"/>
      <c r="EU8" s="314"/>
      <c r="EV8" s="314"/>
      <c r="EW8" s="314"/>
      <c r="EX8" s="314"/>
      <c r="EY8" s="314"/>
      <c r="EZ8" s="314"/>
      <c r="FA8" s="315"/>
      <c r="FB8" s="314"/>
      <c r="FC8" s="314"/>
      <c r="FD8" s="314"/>
      <c r="FE8" s="314"/>
      <c r="FF8" s="314"/>
      <c r="FG8" s="314"/>
      <c r="FH8" s="314"/>
      <c r="FI8" s="314"/>
      <c r="FJ8" s="314"/>
      <c r="FK8" s="314"/>
      <c r="FL8" s="314"/>
      <c r="FM8" s="314"/>
      <c r="FN8" s="315"/>
      <c r="FO8" s="314"/>
      <c r="FP8" s="314"/>
      <c r="FQ8" s="314"/>
      <c r="FR8" s="314"/>
      <c r="FS8" s="314"/>
      <c r="FT8" s="314"/>
      <c r="FU8" s="314"/>
      <c r="FV8" s="314"/>
      <c r="FW8" s="314"/>
      <c r="FX8" s="314"/>
      <c r="FY8" s="314"/>
      <c r="FZ8" s="314"/>
      <c r="GA8" s="315"/>
      <c r="GB8" s="314"/>
      <c r="GC8" s="314"/>
      <c r="GD8" s="314"/>
      <c r="GE8" s="314"/>
      <c r="GF8" s="314"/>
      <c r="GG8" s="314"/>
      <c r="GH8" s="314"/>
      <c r="GI8" s="314"/>
      <c r="GJ8" s="314"/>
      <c r="GK8" s="314"/>
      <c r="GL8" s="314"/>
      <c r="GM8" s="314"/>
      <c r="GN8" s="315"/>
      <c r="GO8" s="314"/>
      <c r="GP8" s="314"/>
      <c r="GQ8" s="314"/>
      <c r="GR8" s="314"/>
      <c r="GS8" s="314"/>
      <c r="GT8" s="314"/>
      <c r="GU8" s="314"/>
      <c r="GV8" s="314"/>
      <c r="GW8" s="314"/>
      <c r="GX8" s="314"/>
      <c r="GY8" s="314"/>
      <c r="GZ8" s="314"/>
      <c r="HA8" s="315"/>
      <c r="HB8" s="314"/>
      <c r="HC8" s="314"/>
      <c r="HD8" s="314"/>
      <c r="HE8" s="314"/>
      <c r="HF8" s="314"/>
      <c r="HG8" s="314"/>
      <c r="HH8" s="314"/>
      <c r="HI8" s="314"/>
      <c r="HJ8" s="314"/>
      <c r="HK8" s="314"/>
      <c r="HL8" s="314"/>
      <c r="HM8" s="314"/>
      <c r="HN8" s="315"/>
      <c r="HO8" s="314"/>
      <c r="HP8" s="314"/>
      <c r="HQ8" s="314"/>
      <c r="HR8" s="314"/>
      <c r="HS8" s="314"/>
      <c r="HT8" s="314"/>
      <c r="HU8" s="314"/>
      <c r="HV8" s="314"/>
      <c r="HW8" s="314"/>
      <c r="HX8" s="314"/>
      <c r="HY8" s="314"/>
      <c r="HZ8" s="314"/>
      <c r="IA8" s="315"/>
      <c r="IB8" s="314"/>
      <c r="IC8" s="314"/>
      <c r="ID8" s="314"/>
      <c r="IE8" s="314"/>
      <c r="IF8" s="314"/>
      <c r="IG8" s="314"/>
      <c r="IH8" s="314"/>
      <c r="II8" s="314"/>
      <c r="IJ8" s="314"/>
      <c r="IK8" s="314"/>
      <c r="IL8" s="314"/>
      <c r="IM8" s="314"/>
      <c r="IN8" s="315"/>
      <c r="IO8" s="314"/>
      <c r="IP8" s="314"/>
      <c r="IQ8" s="314"/>
      <c r="IR8" s="314"/>
      <c r="IS8" s="314"/>
      <c r="IT8" s="314"/>
      <c r="IU8" s="314"/>
      <c r="IV8" s="314"/>
    </row>
    <row r="9" spans="1:23" s="313" customFormat="1" ht="12">
      <c r="A9" s="223" t="s">
        <v>35</v>
      </c>
      <c r="B9" s="224">
        <v>1</v>
      </c>
      <c r="C9" s="225">
        <v>0</v>
      </c>
      <c r="D9" s="225">
        <v>0</v>
      </c>
      <c r="E9" s="225">
        <v>0</v>
      </c>
      <c r="F9" s="225">
        <v>0</v>
      </c>
      <c r="G9" s="225">
        <v>0</v>
      </c>
      <c r="H9" s="225">
        <v>0</v>
      </c>
      <c r="I9" s="225">
        <v>0</v>
      </c>
      <c r="J9" s="225">
        <v>0</v>
      </c>
      <c r="K9" s="225">
        <v>0</v>
      </c>
      <c r="L9" s="225">
        <v>0</v>
      </c>
      <c r="M9" s="226">
        <v>1</v>
      </c>
      <c r="N9" s="54">
        <f t="shared" si="0"/>
        <v>0</v>
      </c>
      <c r="O9" s="316"/>
      <c r="Q9" s="316"/>
      <c r="W9" s="317"/>
    </row>
    <row r="10" spans="1:23" s="313" customFormat="1" ht="12">
      <c r="A10" s="223" t="s">
        <v>114</v>
      </c>
      <c r="B10" s="224">
        <v>5</v>
      </c>
      <c r="C10" s="225">
        <v>0</v>
      </c>
      <c r="D10" s="225">
        <v>0</v>
      </c>
      <c r="E10" s="225">
        <v>0</v>
      </c>
      <c r="F10" s="225">
        <v>0</v>
      </c>
      <c r="G10" s="225">
        <v>0</v>
      </c>
      <c r="H10" s="225">
        <v>0</v>
      </c>
      <c r="I10" s="225">
        <v>0</v>
      </c>
      <c r="J10" s="225">
        <v>0</v>
      </c>
      <c r="K10" s="225">
        <v>0</v>
      </c>
      <c r="L10" s="225">
        <v>0</v>
      </c>
      <c r="M10" s="226">
        <v>5</v>
      </c>
      <c r="N10" s="54">
        <f t="shared" si="0"/>
        <v>0</v>
      </c>
      <c r="O10" s="316"/>
      <c r="Q10" s="316"/>
      <c r="W10" s="317"/>
    </row>
    <row r="11" spans="1:23" s="313" customFormat="1" ht="12">
      <c r="A11" s="223" t="s">
        <v>2</v>
      </c>
      <c r="B11" s="224">
        <v>1</v>
      </c>
      <c r="C11" s="225">
        <v>0</v>
      </c>
      <c r="D11" s="225">
        <v>1</v>
      </c>
      <c r="E11" s="225">
        <v>0</v>
      </c>
      <c r="F11" s="225">
        <v>0</v>
      </c>
      <c r="G11" s="225">
        <v>0</v>
      </c>
      <c r="H11" s="225">
        <v>0</v>
      </c>
      <c r="I11" s="225">
        <v>0</v>
      </c>
      <c r="J11" s="225">
        <v>0</v>
      </c>
      <c r="K11" s="225">
        <v>0</v>
      </c>
      <c r="L11" s="225">
        <v>0</v>
      </c>
      <c r="M11" s="226">
        <v>2</v>
      </c>
      <c r="N11" s="54">
        <f t="shared" si="0"/>
        <v>0</v>
      </c>
      <c r="O11" s="316"/>
      <c r="Q11" s="316"/>
      <c r="W11" s="317"/>
    </row>
    <row r="12" spans="1:23" s="313" customFormat="1" ht="12">
      <c r="A12" s="223" t="s">
        <v>3</v>
      </c>
      <c r="B12" s="224">
        <v>11</v>
      </c>
      <c r="C12" s="225">
        <v>0</v>
      </c>
      <c r="D12" s="225">
        <v>0</v>
      </c>
      <c r="E12" s="225">
        <v>0</v>
      </c>
      <c r="F12" s="225">
        <v>3</v>
      </c>
      <c r="G12" s="225">
        <v>0</v>
      </c>
      <c r="H12" s="225">
        <v>0</v>
      </c>
      <c r="I12" s="225">
        <v>0</v>
      </c>
      <c r="J12" s="225">
        <v>3</v>
      </c>
      <c r="K12" s="225">
        <v>0</v>
      </c>
      <c r="L12" s="225">
        <v>0</v>
      </c>
      <c r="M12" s="226">
        <v>11</v>
      </c>
      <c r="N12" s="54">
        <f t="shared" si="0"/>
        <v>0</v>
      </c>
      <c r="O12" s="316"/>
      <c r="Q12" s="316"/>
      <c r="W12" s="317"/>
    </row>
    <row r="13" spans="1:23" s="313" customFormat="1" ht="12">
      <c r="A13" s="223" t="s">
        <v>34</v>
      </c>
      <c r="B13" s="224">
        <v>1</v>
      </c>
      <c r="C13" s="225">
        <v>0</v>
      </c>
      <c r="D13" s="225">
        <v>0</v>
      </c>
      <c r="E13" s="225">
        <v>0</v>
      </c>
      <c r="F13" s="225">
        <v>0</v>
      </c>
      <c r="G13" s="225">
        <v>0</v>
      </c>
      <c r="H13" s="225">
        <v>0</v>
      </c>
      <c r="I13" s="225">
        <v>0</v>
      </c>
      <c r="J13" s="225">
        <v>0</v>
      </c>
      <c r="K13" s="225">
        <v>0</v>
      </c>
      <c r="L13" s="225">
        <v>0</v>
      </c>
      <c r="M13" s="226">
        <v>1</v>
      </c>
      <c r="N13" s="54">
        <f t="shared" si="0"/>
        <v>0</v>
      </c>
      <c r="O13" s="316"/>
      <c r="Q13" s="316"/>
      <c r="W13" s="317"/>
    </row>
    <row r="14" spans="1:23" s="313" customFormat="1" ht="12">
      <c r="A14" s="223" t="s">
        <v>206</v>
      </c>
      <c r="B14" s="224">
        <v>67</v>
      </c>
      <c r="C14" s="225">
        <v>8</v>
      </c>
      <c r="D14" s="225">
        <v>0</v>
      </c>
      <c r="E14" s="225">
        <v>0</v>
      </c>
      <c r="F14" s="225">
        <v>0</v>
      </c>
      <c r="G14" s="225">
        <v>0</v>
      </c>
      <c r="H14" s="225">
        <v>0</v>
      </c>
      <c r="I14" s="225">
        <v>1</v>
      </c>
      <c r="J14" s="225">
        <v>1</v>
      </c>
      <c r="K14" s="225">
        <v>3</v>
      </c>
      <c r="L14" s="225">
        <v>1</v>
      </c>
      <c r="M14" s="226">
        <v>72</v>
      </c>
      <c r="N14" s="54">
        <f t="shared" si="0"/>
        <v>0</v>
      </c>
      <c r="O14" s="316"/>
      <c r="Q14" s="316"/>
      <c r="W14" s="317"/>
    </row>
    <row r="15" spans="1:18" s="15" customFormat="1" ht="12">
      <c r="A15" s="218" t="s">
        <v>82</v>
      </c>
      <c r="B15" s="230">
        <v>3</v>
      </c>
      <c r="C15" s="231">
        <v>0</v>
      </c>
      <c r="D15" s="231">
        <v>0</v>
      </c>
      <c r="E15" s="231">
        <v>0</v>
      </c>
      <c r="F15" s="231">
        <v>0</v>
      </c>
      <c r="G15" s="231">
        <v>0</v>
      </c>
      <c r="H15" s="231">
        <v>0</v>
      </c>
      <c r="I15" s="231">
        <v>0</v>
      </c>
      <c r="J15" s="231">
        <v>0</v>
      </c>
      <c r="K15" s="231">
        <v>0</v>
      </c>
      <c r="L15" s="231">
        <v>0</v>
      </c>
      <c r="M15" s="232">
        <v>3</v>
      </c>
      <c r="N15" s="54">
        <f t="shared" si="0"/>
        <v>0</v>
      </c>
      <c r="O15" s="184"/>
      <c r="Q15" s="184"/>
      <c r="R15" s="186"/>
    </row>
    <row r="16" spans="1:17" s="14" customFormat="1" ht="12">
      <c r="A16" s="223" t="s">
        <v>4</v>
      </c>
      <c r="B16" s="224">
        <v>76</v>
      </c>
      <c r="C16" s="225">
        <v>12</v>
      </c>
      <c r="D16" s="225">
        <v>1</v>
      </c>
      <c r="E16" s="225">
        <v>0</v>
      </c>
      <c r="F16" s="225">
        <v>14</v>
      </c>
      <c r="G16" s="225">
        <v>0</v>
      </c>
      <c r="H16" s="225">
        <v>0</v>
      </c>
      <c r="I16" s="225">
        <v>2</v>
      </c>
      <c r="J16" s="225">
        <v>16</v>
      </c>
      <c r="K16" s="225">
        <v>7</v>
      </c>
      <c r="L16" s="225">
        <v>1</v>
      </c>
      <c r="M16" s="226">
        <v>82</v>
      </c>
      <c r="N16" s="54">
        <f aca="true" t="shared" si="1" ref="N16:N32">B16+C16+D16-K16-M16</f>
        <v>0</v>
      </c>
      <c r="O16" s="184"/>
      <c r="Q16" s="184"/>
    </row>
    <row r="17" spans="1:17" s="15" customFormat="1" ht="12">
      <c r="A17" s="219" t="s">
        <v>5</v>
      </c>
      <c r="B17" s="227">
        <v>224</v>
      </c>
      <c r="C17" s="228">
        <v>21</v>
      </c>
      <c r="D17" s="228">
        <v>2</v>
      </c>
      <c r="E17" s="228">
        <v>0</v>
      </c>
      <c r="F17" s="228">
        <v>18</v>
      </c>
      <c r="G17" s="219">
        <v>0</v>
      </c>
      <c r="H17" s="228">
        <v>1</v>
      </c>
      <c r="I17" s="228">
        <v>3</v>
      </c>
      <c r="J17" s="228">
        <v>22</v>
      </c>
      <c r="K17" s="228">
        <v>12</v>
      </c>
      <c r="L17" s="228">
        <v>3</v>
      </c>
      <c r="M17" s="228">
        <v>235</v>
      </c>
      <c r="N17" s="54">
        <f t="shared" si="1"/>
        <v>0</v>
      </c>
      <c r="O17" s="184"/>
      <c r="Q17" s="184"/>
    </row>
    <row r="18" spans="1:17" s="15" customFormat="1" ht="12">
      <c r="A18" s="223" t="s">
        <v>24</v>
      </c>
      <c r="B18" s="224">
        <v>8</v>
      </c>
      <c r="C18" s="225">
        <v>0</v>
      </c>
      <c r="D18" s="225">
        <v>0</v>
      </c>
      <c r="E18" s="225">
        <v>0</v>
      </c>
      <c r="F18" s="225">
        <v>0</v>
      </c>
      <c r="G18" s="225">
        <v>1</v>
      </c>
      <c r="H18" s="225">
        <v>0</v>
      </c>
      <c r="I18" s="225">
        <v>0</v>
      </c>
      <c r="J18" s="225">
        <v>1</v>
      </c>
      <c r="K18" s="225">
        <v>1</v>
      </c>
      <c r="L18" s="225">
        <v>0</v>
      </c>
      <c r="M18" s="226">
        <v>7</v>
      </c>
      <c r="N18" s="54">
        <f t="shared" si="1"/>
        <v>0</v>
      </c>
      <c r="O18" s="184"/>
      <c r="Q18" s="184"/>
    </row>
    <row r="19" spans="1:17" s="15" customFormat="1" ht="12">
      <c r="A19" s="223" t="s">
        <v>18</v>
      </c>
      <c r="B19" s="224">
        <v>31</v>
      </c>
      <c r="C19" s="225">
        <v>0</v>
      </c>
      <c r="D19" s="225">
        <v>0</v>
      </c>
      <c r="E19" s="225">
        <v>0</v>
      </c>
      <c r="F19" s="225">
        <v>0</v>
      </c>
      <c r="G19" s="225">
        <v>0</v>
      </c>
      <c r="H19" s="225">
        <v>0</v>
      </c>
      <c r="I19" s="225">
        <v>0</v>
      </c>
      <c r="J19" s="225">
        <v>0</v>
      </c>
      <c r="K19" s="225">
        <v>0</v>
      </c>
      <c r="L19" s="225">
        <v>0</v>
      </c>
      <c r="M19" s="226">
        <v>31</v>
      </c>
      <c r="N19" s="54">
        <f t="shared" si="1"/>
        <v>0</v>
      </c>
      <c r="O19" s="184"/>
      <c r="Q19" s="184"/>
    </row>
    <row r="20" spans="1:21" s="15" customFormat="1" ht="12">
      <c r="A20" s="223" t="s">
        <v>226</v>
      </c>
      <c r="B20" s="224">
        <v>6</v>
      </c>
      <c r="C20" s="225">
        <v>0</v>
      </c>
      <c r="D20" s="225">
        <v>0</v>
      </c>
      <c r="E20" s="225">
        <v>0</v>
      </c>
      <c r="F20" s="225">
        <v>0</v>
      </c>
      <c r="G20" s="225">
        <v>0</v>
      </c>
      <c r="H20" s="225">
        <v>0</v>
      </c>
      <c r="I20" s="225">
        <v>0</v>
      </c>
      <c r="J20" s="225">
        <v>0</v>
      </c>
      <c r="K20" s="225">
        <v>0</v>
      </c>
      <c r="L20" s="225">
        <v>0</v>
      </c>
      <c r="M20" s="226">
        <v>6</v>
      </c>
      <c r="N20" s="54">
        <f t="shared" si="1"/>
        <v>0</v>
      </c>
      <c r="O20" s="184"/>
      <c r="P20" s="63"/>
      <c r="Q20" s="184"/>
      <c r="R20" s="63"/>
      <c r="S20" s="63"/>
      <c r="T20" s="63"/>
      <c r="U20" s="63"/>
    </row>
    <row r="21" spans="1:21" s="15" customFormat="1" ht="12">
      <c r="A21" s="223" t="s">
        <v>36</v>
      </c>
      <c r="B21" s="224">
        <v>3</v>
      </c>
      <c r="C21" s="225">
        <v>1</v>
      </c>
      <c r="D21" s="225">
        <v>0</v>
      </c>
      <c r="E21" s="225">
        <v>0</v>
      </c>
      <c r="F21" s="225">
        <v>1</v>
      </c>
      <c r="G21" s="225">
        <v>0</v>
      </c>
      <c r="H21" s="225">
        <v>0</v>
      </c>
      <c r="I21" s="225">
        <v>0</v>
      </c>
      <c r="J21" s="225">
        <v>1</v>
      </c>
      <c r="K21" s="225">
        <v>0</v>
      </c>
      <c r="L21" s="225">
        <v>0</v>
      </c>
      <c r="M21" s="226">
        <v>4</v>
      </c>
      <c r="N21" s="54">
        <f t="shared" si="1"/>
        <v>0</v>
      </c>
      <c r="O21" s="184"/>
      <c r="P21" s="63"/>
      <c r="Q21" s="184"/>
      <c r="R21" s="63"/>
      <c r="S21" s="63"/>
      <c r="T21" s="63"/>
      <c r="U21" s="63"/>
    </row>
    <row r="22" spans="1:21" s="15" customFormat="1" ht="12">
      <c r="A22" s="223" t="s">
        <v>150</v>
      </c>
      <c r="B22" s="224">
        <v>1</v>
      </c>
      <c r="C22" s="225">
        <v>0</v>
      </c>
      <c r="D22" s="225">
        <v>0</v>
      </c>
      <c r="E22" s="225">
        <v>0</v>
      </c>
      <c r="F22" s="225">
        <v>0</v>
      </c>
      <c r="G22" s="225">
        <v>0</v>
      </c>
      <c r="H22" s="225">
        <v>0</v>
      </c>
      <c r="I22" s="225">
        <v>0</v>
      </c>
      <c r="J22" s="225">
        <v>0</v>
      </c>
      <c r="K22" s="225">
        <v>0</v>
      </c>
      <c r="L22" s="225">
        <v>0</v>
      </c>
      <c r="M22" s="226">
        <v>1</v>
      </c>
      <c r="N22" s="54">
        <f t="shared" si="1"/>
        <v>0</v>
      </c>
      <c r="O22" s="184"/>
      <c r="P22" s="63"/>
      <c r="Q22" s="184"/>
      <c r="R22" s="63"/>
      <c r="S22" s="63"/>
      <c r="T22" s="63"/>
      <c r="U22" s="63"/>
    </row>
    <row r="23" spans="1:21" s="15" customFormat="1" ht="12">
      <c r="A23" s="223" t="s">
        <v>15</v>
      </c>
      <c r="B23" s="224">
        <v>13</v>
      </c>
      <c r="C23" s="225">
        <v>1</v>
      </c>
      <c r="D23" s="225">
        <v>0</v>
      </c>
      <c r="E23" s="225">
        <v>0</v>
      </c>
      <c r="F23" s="225">
        <v>0</v>
      </c>
      <c r="G23" s="225">
        <v>0</v>
      </c>
      <c r="H23" s="225">
        <v>0</v>
      </c>
      <c r="I23" s="225">
        <v>0</v>
      </c>
      <c r="J23" s="225">
        <v>0</v>
      </c>
      <c r="K23" s="225">
        <v>0</v>
      </c>
      <c r="L23" s="225">
        <v>0</v>
      </c>
      <c r="M23" s="226">
        <v>14</v>
      </c>
      <c r="N23" s="54">
        <f t="shared" si="1"/>
        <v>0</v>
      </c>
      <c r="O23" s="184"/>
      <c r="P23" s="63"/>
      <c r="Q23" s="184"/>
      <c r="R23" s="63"/>
      <c r="S23" s="63"/>
      <c r="T23" s="63"/>
      <c r="U23" s="63"/>
    </row>
    <row r="24" spans="1:21" s="15" customFormat="1" ht="12">
      <c r="A24" s="223" t="s">
        <v>23</v>
      </c>
      <c r="B24" s="224">
        <v>3</v>
      </c>
      <c r="C24" s="225">
        <v>2</v>
      </c>
      <c r="D24" s="225">
        <v>0</v>
      </c>
      <c r="E24" s="225">
        <v>0</v>
      </c>
      <c r="F24" s="225">
        <v>0</v>
      </c>
      <c r="G24" s="225">
        <v>0</v>
      </c>
      <c r="H24" s="225">
        <v>0</v>
      </c>
      <c r="I24" s="225">
        <v>0</v>
      </c>
      <c r="J24" s="225">
        <v>0</v>
      </c>
      <c r="K24" s="225">
        <v>0</v>
      </c>
      <c r="L24" s="225">
        <v>0</v>
      </c>
      <c r="M24" s="226">
        <v>5</v>
      </c>
      <c r="N24" s="54">
        <f t="shared" si="1"/>
        <v>0</v>
      </c>
      <c r="O24" s="184"/>
      <c r="P24" s="63"/>
      <c r="Q24" s="184"/>
      <c r="R24" s="63"/>
      <c r="S24" s="63"/>
      <c r="T24" s="63"/>
      <c r="U24" s="63"/>
    </row>
    <row r="25" spans="1:21" s="15" customFormat="1" ht="12">
      <c r="A25" s="223" t="s">
        <v>131</v>
      </c>
      <c r="B25" s="224">
        <v>1</v>
      </c>
      <c r="C25" s="225">
        <v>0</v>
      </c>
      <c r="D25" s="225">
        <v>0</v>
      </c>
      <c r="E25" s="225">
        <v>0</v>
      </c>
      <c r="F25" s="225">
        <v>0</v>
      </c>
      <c r="G25" s="225">
        <v>0</v>
      </c>
      <c r="H25" s="225">
        <v>0</v>
      </c>
      <c r="I25" s="225">
        <v>0</v>
      </c>
      <c r="J25" s="225">
        <v>0</v>
      </c>
      <c r="K25" s="225">
        <v>0</v>
      </c>
      <c r="L25" s="225">
        <v>0</v>
      </c>
      <c r="M25" s="226">
        <v>1</v>
      </c>
      <c r="N25" s="54">
        <f t="shared" si="1"/>
        <v>0</v>
      </c>
      <c r="O25" s="184"/>
      <c r="P25" s="63"/>
      <c r="Q25" s="184"/>
      <c r="R25" s="63"/>
      <c r="S25" s="63"/>
      <c r="T25" s="63"/>
      <c r="U25" s="63"/>
    </row>
    <row r="26" spans="1:21" s="15" customFormat="1" ht="12">
      <c r="A26" s="223" t="s">
        <v>21</v>
      </c>
      <c r="B26" s="224">
        <v>23</v>
      </c>
      <c r="C26" s="225">
        <v>1</v>
      </c>
      <c r="D26" s="225">
        <v>0</v>
      </c>
      <c r="E26" s="225">
        <v>0</v>
      </c>
      <c r="F26" s="225">
        <v>0</v>
      </c>
      <c r="G26" s="225">
        <v>1</v>
      </c>
      <c r="H26" s="225">
        <v>0</v>
      </c>
      <c r="I26" s="225">
        <v>0</v>
      </c>
      <c r="J26" s="225">
        <v>1</v>
      </c>
      <c r="K26" s="225">
        <v>1</v>
      </c>
      <c r="L26" s="225">
        <v>0</v>
      </c>
      <c r="M26" s="226">
        <v>23</v>
      </c>
      <c r="N26" s="54">
        <f t="shared" si="1"/>
        <v>0</v>
      </c>
      <c r="O26" s="184"/>
      <c r="P26" s="63"/>
      <c r="Q26" s="184"/>
      <c r="R26" s="63"/>
      <c r="S26" s="63"/>
      <c r="T26" s="63"/>
      <c r="U26" s="63"/>
    </row>
    <row r="27" spans="1:21" s="15" customFormat="1" ht="12">
      <c r="A27" s="223" t="s">
        <v>16</v>
      </c>
      <c r="B27" s="224">
        <v>7</v>
      </c>
      <c r="C27" s="225">
        <v>0</v>
      </c>
      <c r="D27" s="225">
        <v>0</v>
      </c>
      <c r="E27" s="225">
        <v>0</v>
      </c>
      <c r="F27" s="225">
        <v>0</v>
      </c>
      <c r="G27" s="225">
        <v>0</v>
      </c>
      <c r="H27" s="225">
        <v>0</v>
      </c>
      <c r="I27" s="225">
        <v>0</v>
      </c>
      <c r="J27" s="225">
        <v>0</v>
      </c>
      <c r="K27" s="225">
        <v>0</v>
      </c>
      <c r="L27" s="225">
        <v>0</v>
      </c>
      <c r="M27" s="226">
        <v>7</v>
      </c>
      <c r="N27" s="54">
        <f t="shared" si="1"/>
        <v>0</v>
      </c>
      <c r="O27" s="184"/>
      <c r="P27" s="63"/>
      <c r="Q27" s="184"/>
      <c r="R27" s="63"/>
      <c r="S27" s="63"/>
      <c r="T27" s="63"/>
      <c r="U27" s="63"/>
    </row>
    <row r="28" spans="1:21" s="15" customFormat="1" ht="12">
      <c r="A28" s="223" t="s">
        <v>87</v>
      </c>
      <c r="B28" s="224">
        <v>1</v>
      </c>
      <c r="C28" s="225">
        <v>0</v>
      </c>
      <c r="D28" s="225">
        <v>0</v>
      </c>
      <c r="E28" s="225">
        <v>0</v>
      </c>
      <c r="F28" s="225">
        <v>0</v>
      </c>
      <c r="G28" s="225">
        <v>0</v>
      </c>
      <c r="H28" s="225">
        <v>0</v>
      </c>
      <c r="I28" s="225">
        <v>0</v>
      </c>
      <c r="J28" s="225">
        <v>0</v>
      </c>
      <c r="K28" s="225">
        <v>0</v>
      </c>
      <c r="L28" s="225">
        <v>0</v>
      </c>
      <c r="M28" s="226">
        <v>1</v>
      </c>
      <c r="N28" s="54">
        <f t="shared" si="1"/>
        <v>0</v>
      </c>
      <c r="O28" s="184"/>
      <c r="P28" s="63"/>
      <c r="Q28" s="184"/>
      <c r="R28" s="63"/>
      <c r="S28" s="63"/>
      <c r="T28" s="63"/>
      <c r="U28" s="63"/>
    </row>
    <row r="29" spans="1:21" s="15" customFormat="1" ht="12">
      <c r="A29" s="223" t="s">
        <v>175</v>
      </c>
      <c r="B29" s="224">
        <v>1</v>
      </c>
      <c r="C29" s="225">
        <v>0</v>
      </c>
      <c r="D29" s="225">
        <v>0</v>
      </c>
      <c r="E29" s="225">
        <v>0</v>
      </c>
      <c r="F29" s="225">
        <v>0</v>
      </c>
      <c r="G29" s="225">
        <v>0</v>
      </c>
      <c r="H29" s="225">
        <v>0</v>
      </c>
      <c r="I29" s="225">
        <v>0</v>
      </c>
      <c r="J29" s="225">
        <v>0</v>
      </c>
      <c r="K29" s="225">
        <v>0</v>
      </c>
      <c r="L29" s="225">
        <v>0</v>
      </c>
      <c r="M29" s="226">
        <v>1</v>
      </c>
      <c r="N29" s="54">
        <f t="shared" si="1"/>
        <v>0</v>
      </c>
      <c r="O29" s="184"/>
      <c r="P29" s="63"/>
      <c r="Q29" s="184"/>
      <c r="R29" s="63"/>
      <c r="S29" s="63"/>
      <c r="T29" s="63"/>
      <c r="U29" s="63"/>
    </row>
    <row r="30" spans="1:21" s="15" customFormat="1" ht="12">
      <c r="A30" s="223" t="s">
        <v>13</v>
      </c>
      <c r="B30" s="224">
        <v>137</v>
      </c>
      <c r="C30" s="225">
        <v>6</v>
      </c>
      <c r="D30" s="225">
        <v>1</v>
      </c>
      <c r="E30" s="225">
        <v>1</v>
      </c>
      <c r="F30" s="225">
        <v>0</v>
      </c>
      <c r="G30" s="225">
        <v>0</v>
      </c>
      <c r="H30" s="225">
        <v>0</v>
      </c>
      <c r="I30" s="225">
        <v>0</v>
      </c>
      <c r="J30" s="225">
        <v>1</v>
      </c>
      <c r="K30" s="225">
        <v>1</v>
      </c>
      <c r="L30" s="225">
        <v>0</v>
      </c>
      <c r="M30" s="226">
        <v>143</v>
      </c>
      <c r="N30" s="54">
        <f t="shared" si="1"/>
        <v>0</v>
      </c>
      <c r="O30" s="184"/>
      <c r="P30" s="63"/>
      <c r="Q30" s="184"/>
      <c r="R30" s="63"/>
      <c r="S30" s="63"/>
      <c r="T30" s="63"/>
      <c r="U30" s="63"/>
    </row>
    <row r="31" spans="1:21" s="14" customFormat="1" ht="12">
      <c r="A31" s="223" t="s">
        <v>44</v>
      </c>
      <c r="B31" s="224">
        <v>24</v>
      </c>
      <c r="C31" s="225">
        <v>2</v>
      </c>
      <c r="D31" s="225">
        <v>0</v>
      </c>
      <c r="E31" s="225">
        <v>0</v>
      </c>
      <c r="F31" s="225">
        <v>0</v>
      </c>
      <c r="G31" s="225">
        <v>0</v>
      </c>
      <c r="H31" s="225">
        <v>0</v>
      </c>
      <c r="I31" s="225">
        <v>0</v>
      </c>
      <c r="J31" s="225">
        <v>0</v>
      </c>
      <c r="K31" s="225">
        <v>2</v>
      </c>
      <c r="L31" s="225">
        <v>0</v>
      </c>
      <c r="M31" s="226">
        <v>24</v>
      </c>
      <c r="N31" s="54">
        <f t="shared" si="1"/>
        <v>0</v>
      </c>
      <c r="O31" s="184"/>
      <c r="P31" s="63"/>
      <c r="Q31" s="184"/>
      <c r="R31" s="63"/>
      <c r="S31" s="63"/>
      <c r="T31" s="63"/>
      <c r="U31" s="63"/>
    </row>
    <row r="32" spans="1:21" s="14" customFormat="1" ht="12">
      <c r="A32" s="223" t="s">
        <v>33</v>
      </c>
      <c r="B32" s="224">
        <v>17</v>
      </c>
      <c r="C32" s="225">
        <v>14</v>
      </c>
      <c r="D32" s="225">
        <v>0</v>
      </c>
      <c r="E32" s="225">
        <v>0</v>
      </c>
      <c r="F32" s="225">
        <v>5</v>
      </c>
      <c r="G32" s="225">
        <v>0</v>
      </c>
      <c r="H32" s="225">
        <v>4</v>
      </c>
      <c r="I32" s="225">
        <v>1</v>
      </c>
      <c r="J32" s="225">
        <v>10</v>
      </c>
      <c r="K32" s="225">
        <v>9</v>
      </c>
      <c r="L32" s="225">
        <v>2</v>
      </c>
      <c r="M32" s="226">
        <v>22</v>
      </c>
      <c r="N32" s="54">
        <f t="shared" si="1"/>
        <v>0</v>
      </c>
      <c r="O32" s="184"/>
      <c r="P32" s="63"/>
      <c r="Q32" s="184"/>
      <c r="R32" s="63"/>
      <c r="S32" s="63"/>
      <c r="T32" s="63"/>
      <c r="U32" s="63"/>
    </row>
    <row r="33" spans="1:21" s="14" customFormat="1" ht="12">
      <c r="A33" s="223" t="s">
        <v>227</v>
      </c>
      <c r="B33" s="224">
        <v>16</v>
      </c>
      <c r="C33" s="225">
        <v>23</v>
      </c>
      <c r="D33" s="225">
        <v>0</v>
      </c>
      <c r="E33" s="225">
        <v>4</v>
      </c>
      <c r="F33" s="225">
        <v>0</v>
      </c>
      <c r="G33" s="225">
        <v>0</v>
      </c>
      <c r="H33" s="225">
        <v>0</v>
      </c>
      <c r="I33" s="225">
        <v>0</v>
      </c>
      <c r="J33" s="225">
        <v>4</v>
      </c>
      <c r="K33" s="225">
        <v>4</v>
      </c>
      <c r="L33" s="225">
        <v>0</v>
      </c>
      <c r="M33" s="226">
        <v>35</v>
      </c>
      <c r="N33" s="54"/>
      <c r="O33" s="184"/>
      <c r="P33" s="63"/>
      <c r="Q33" s="184"/>
      <c r="R33" s="63"/>
      <c r="S33" s="63"/>
      <c r="T33" s="63"/>
      <c r="U33" s="63"/>
    </row>
    <row r="34" spans="1:21" s="14" customFormat="1" ht="12">
      <c r="A34" s="223" t="s">
        <v>19</v>
      </c>
      <c r="B34" s="224">
        <v>6</v>
      </c>
      <c r="C34" s="225">
        <v>0</v>
      </c>
      <c r="D34" s="225">
        <v>0</v>
      </c>
      <c r="E34" s="225">
        <v>0</v>
      </c>
      <c r="F34" s="225">
        <v>0</v>
      </c>
      <c r="G34" s="225">
        <v>0</v>
      </c>
      <c r="H34" s="225">
        <v>0</v>
      </c>
      <c r="I34" s="225">
        <v>1</v>
      </c>
      <c r="J34" s="225">
        <v>1</v>
      </c>
      <c r="K34" s="225">
        <v>1</v>
      </c>
      <c r="L34" s="225">
        <v>0</v>
      </c>
      <c r="M34" s="226">
        <v>5</v>
      </c>
      <c r="N34" s="54"/>
      <c r="O34" s="184"/>
      <c r="P34" s="63"/>
      <c r="Q34" s="184"/>
      <c r="R34" s="63"/>
      <c r="S34" s="63"/>
      <c r="T34" s="63"/>
      <c r="U34" s="63"/>
    </row>
    <row r="35" spans="1:21" s="14" customFormat="1" ht="12">
      <c r="A35" s="223" t="s">
        <v>22</v>
      </c>
      <c r="B35" s="224">
        <v>4</v>
      </c>
      <c r="C35" s="225">
        <v>0</v>
      </c>
      <c r="D35" s="225">
        <v>0</v>
      </c>
      <c r="E35" s="225">
        <v>0</v>
      </c>
      <c r="F35" s="225">
        <v>0</v>
      </c>
      <c r="G35" s="225">
        <v>0</v>
      </c>
      <c r="H35" s="225">
        <v>0</v>
      </c>
      <c r="I35" s="225">
        <v>0</v>
      </c>
      <c r="J35" s="225">
        <v>0</v>
      </c>
      <c r="K35" s="225">
        <v>0</v>
      </c>
      <c r="L35" s="225">
        <v>0</v>
      </c>
      <c r="M35" s="226">
        <v>4</v>
      </c>
      <c r="N35" s="54"/>
      <c r="O35" s="184"/>
      <c r="P35" s="63"/>
      <c r="Q35" s="184"/>
      <c r="R35" s="63"/>
      <c r="S35" s="63"/>
      <c r="T35" s="63"/>
      <c r="U35" s="63"/>
    </row>
    <row r="36" spans="1:21" s="14" customFormat="1" ht="12">
      <c r="A36" s="223" t="s">
        <v>83</v>
      </c>
      <c r="B36" s="224">
        <v>31</v>
      </c>
      <c r="C36" s="225">
        <v>3</v>
      </c>
      <c r="D36" s="225">
        <v>0</v>
      </c>
      <c r="E36" s="225">
        <v>2</v>
      </c>
      <c r="F36" s="225">
        <v>2</v>
      </c>
      <c r="G36" s="225">
        <v>0</v>
      </c>
      <c r="H36" s="225">
        <v>0</v>
      </c>
      <c r="I36" s="225">
        <v>1</v>
      </c>
      <c r="J36" s="225">
        <v>5</v>
      </c>
      <c r="K36" s="225">
        <v>3</v>
      </c>
      <c r="L36" s="225">
        <v>2</v>
      </c>
      <c r="M36" s="226">
        <v>31</v>
      </c>
      <c r="N36" s="54"/>
      <c r="O36" s="184"/>
      <c r="P36" s="63"/>
      <c r="Q36" s="184"/>
      <c r="R36" s="63"/>
      <c r="S36" s="63"/>
      <c r="T36" s="63"/>
      <c r="U36" s="63"/>
    </row>
    <row r="37" spans="1:21" s="15" customFormat="1" ht="12">
      <c r="A37" s="223" t="s">
        <v>39</v>
      </c>
      <c r="B37" s="224">
        <v>11</v>
      </c>
      <c r="C37" s="225">
        <v>1</v>
      </c>
      <c r="D37" s="225">
        <v>1</v>
      </c>
      <c r="E37" s="225">
        <v>0</v>
      </c>
      <c r="F37" s="225">
        <v>1</v>
      </c>
      <c r="G37" s="225">
        <v>0</v>
      </c>
      <c r="H37" s="225">
        <v>1</v>
      </c>
      <c r="I37" s="225">
        <v>0</v>
      </c>
      <c r="J37" s="225">
        <v>2</v>
      </c>
      <c r="K37" s="225">
        <v>2</v>
      </c>
      <c r="L37" s="225">
        <v>2</v>
      </c>
      <c r="M37" s="226">
        <v>11</v>
      </c>
      <c r="N37" s="54"/>
      <c r="O37" s="184"/>
      <c r="P37" s="63"/>
      <c r="Q37" s="184"/>
      <c r="R37" s="63"/>
      <c r="S37" s="63"/>
      <c r="T37" s="63"/>
      <c r="U37" s="63"/>
    </row>
    <row r="38" spans="1:17" s="14" customFormat="1" ht="12">
      <c r="A38" s="223" t="s">
        <v>37</v>
      </c>
      <c r="B38" s="224">
        <v>1</v>
      </c>
      <c r="C38" s="225">
        <v>0</v>
      </c>
      <c r="D38" s="225">
        <v>0</v>
      </c>
      <c r="E38" s="225">
        <v>0</v>
      </c>
      <c r="F38" s="225">
        <v>0</v>
      </c>
      <c r="G38" s="225">
        <v>0</v>
      </c>
      <c r="H38" s="225">
        <v>0</v>
      </c>
      <c r="I38" s="225">
        <v>0</v>
      </c>
      <c r="J38" s="225">
        <v>0</v>
      </c>
      <c r="K38" s="225">
        <v>0</v>
      </c>
      <c r="L38" s="225">
        <v>0</v>
      </c>
      <c r="M38" s="226">
        <v>1</v>
      </c>
      <c r="N38" s="54"/>
      <c r="O38" s="184"/>
      <c r="Q38" s="184"/>
    </row>
    <row r="39" spans="1:17" s="14" customFormat="1" ht="12">
      <c r="A39" s="223" t="s">
        <v>43</v>
      </c>
      <c r="B39" s="224">
        <v>11</v>
      </c>
      <c r="C39" s="225">
        <v>0</v>
      </c>
      <c r="D39" s="225">
        <v>0</v>
      </c>
      <c r="E39" s="225">
        <v>0</v>
      </c>
      <c r="F39" s="225">
        <v>0</v>
      </c>
      <c r="G39" s="225">
        <v>1</v>
      </c>
      <c r="H39" s="225">
        <v>0</v>
      </c>
      <c r="I39" s="225">
        <v>0</v>
      </c>
      <c r="J39" s="225">
        <v>1</v>
      </c>
      <c r="K39" s="225">
        <v>4</v>
      </c>
      <c r="L39" s="225">
        <v>0</v>
      </c>
      <c r="M39" s="226">
        <v>7</v>
      </c>
      <c r="N39" s="54"/>
      <c r="O39" s="184"/>
      <c r="Q39" s="184"/>
    </row>
    <row r="40" spans="1:21" s="15" customFormat="1" ht="12">
      <c r="A40" s="218" t="s">
        <v>17</v>
      </c>
      <c r="B40" s="230">
        <v>19</v>
      </c>
      <c r="C40" s="231">
        <v>2</v>
      </c>
      <c r="D40" s="231">
        <v>0</v>
      </c>
      <c r="E40" s="231">
        <v>0</v>
      </c>
      <c r="F40" s="231">
        <v>3</v>
      </c>
      <c r="G40" s="231">
        <v>0</v>
      </c>
      <c r="H40" s="231">
        <v>2</v>
      </c>
      <c r="I40" s="231">
        <v>1</v>
      </c>
      <c r="J40" s="231">
        <v>6</v>
      </c>
      <c r="K40" s="231">
        <v>4</v>
      </c>
      <c r="L40" s="231">
        <v>1</v>
      </c>
      <c r="M40" s="232">
        <v>17</v>
      </c>
      <c r="N40" s="54"/>
      <c r="O40" s="184"/>
      <c r="P40" s="63"/>
      <c r="Q40" s="184"/>
      <c r="R40" s="63"/>
      <c r="S40" s="63"/>
      <c r="T40" s="63"/>
      <c r="U40" s="63"/>
    </row>
    <row r="41" spans="1:17" s="15" customFormat="1" ht="12">
      <c r="A41" s="219" t="s">
        <v>25</v>
      </c>
      <c r="B41" s="227">
        <v>375</v>
      </c>
      <c r="C41" s="228">
        <v>56</v>
      </c>
      <c r="D41" s="228">
        <v>2</v>
      </c>
      <c r="E41" s="228">
        <v>7</v>
      </c>
      <c r="F41" s="228">
        <v>12</v>
      </c>
      <c r="G41" s="219">
        <v>3</v>
      </c>
      <c r="H41" s="228">
        <v>7</v>
      </c>
      <c r="I41" s="228">
        <v>4</v>
      </c>
      <c r="J41" s="228">
        <v>33</v>
      </c>
      <c r="K41" s="228">
        <v>32</v>
      </c>
      <c r="L41" s="228">
        <v>7</v>
      </c>
      <c r="M41" s="228">
        <v>401</v>
      </c>
      <c r="N41" s="54"/>
      <c r="O41" s="184"/>
      <c r="Q41" s="184"/>
    </row>
    <row r="42" spans="1:21" s="15" customFormat="1" ht="12">
      <c r="A42" s="218" t="s">
        <v>40</v>
      </c>
      <c r="B42" s="230">
        <v>3</v>
      </c>
      <c r="C42" s="231">
        <v>3</v>
      </c>
      <c r="D42" s="231">
        <v>0</v>
      </c>
      <c r="E42" s="231">
        <v>0</v>
      </c>
      <c r="F42" s="231">
        <v>0</v>
      </c>
      <c r="G42" s="231">
        <v>0</v>
      </c>
      <c r="H42" s="231">
        <v>0</v>
      </c>
      <c r="I42" s="231">
        <v>0</v>
      </c>
      <c r="J42" s="231">
        <v>0</v>
      </c>
      <c r="K42" s="231">
        <v>0</v>
      </c>
      <c r="L42" s="231">
        <v>0</v>
      </c>
      <c r="M42" s="232">
        <v>6</v>
      </c>
      <c r="N42" s="54"/>
      <c r="O42" s="184"/>
      <c r="P42" s="63"/>
      <c r="Q42" s="184"/>
      <c r="R42" s="63"/>
      <c r="S42" s="63"/>
      <c r="T42" s="63"/>
      <c r="U42" s="63"/>
    </row>
    <row r="43" spans="1:17" s="15" customFormat="1" ht="12">
      <c r="A43" s="219" t="s">
        <v>45</v>
      </c>
      <c r="B43" s="227">
        <v>3</v>
      </c>
      <c r="C43" s="228">
        <v>3</v>
      </c>
      <c r="D43" s="228">
        <v>0</v>
      </c>
      <c r="E43" s="228">
        <v>0</v>
      </c>
      <c r="F43" s="228">
        <v>0</v>
      </c>
      <c r="G43" s="219">
        <v>0</v>
      </c>
      <c r="H43" s="228">
        <v>0</v>
      </c>
      <c r="I43" s="228">
        <v>0</v>
      </c>
      <c r="J43" s="228">
        <v>0</v>
      </c>
      <c r="K43" s="228">
        <v>0</v>
      </c>
      <c r="L43" s="228">
        <v>0</v>
      </c>
      <c r="M43" s="228">
        <v>6</v>
      </c>
      <c r="N43" s="54"/>
      <c r="O43" s="184"/>
      <c r="Q43" s="184"/>
    </row>
    <row r="44" spans="1:17" s="14" customFormat="1" ht="12">
      <c r="A44" s="223" t="s">
        <v>6</v>
      </c>
      <c r="B44" s="224">
        <v>3</v>
      </c>
      <c r="C44" s="225">
        <v>2</v>
      </c>
      <c r="D44" s="225">
        <v>0</v>
      </c>
      <c r="E44" s="225">
        <v>0</v>
      </c>
      <c r="F44" s="225">
        <v>0</v>
      </c>
      <c r="G44" s="225">
        <v>0</v>
      </c>
      <c r="H44" s="225">
        <v>1</v>
      </c>
      <c r="I44" s="225">
        <v>0</v>
      </c>
      <c r="J44" s="225">
        <v>1</v>
      </c>
      <c r="K44" s="225">
        <v>0</v>
      </c>
      <c r="L44" s="225">
        <v>0</v>
      </c>
      <c r="M44" s="226">
        <v>5</v>
      </c>
      <c r="N44" s="54"/>
      <c r="O44" s="184"/>
      <c r="Q44" s="184"/>
    </row>
    <row r="45" spans="1:17" s="14" customFormat="1" ht="12">
      <c r="A45" s="223" t="s">
        <v>7</v>
      </c>
      <c r="B45" s="224">
        <v>3</v>
      </c>
      <c r="C45" s="225">
        <v>0</v>
      </c>
      <c r="D45" s="225">
        <v>0</v>
      </c>
      <c r="E45" s="225">
        <v>0</v>
      </c>
      <c r="F45" s="225">
        <v>0</v>
      </c>
      <c r="G45" s="225">
        <v>0</v>
      </c>
      <c r="H45" s="225">
        <v>0</v>
      </c>
      <c r="I45" s="225">
        <v>0</v>
      </c>
      <c r="J45" s="225">
        <v>0</v>
      </c>
      <c r="K45" s="225">
        <v>0</v>
      </c>
      <c r="L45" s="225">
        <v>0</v>
      </c>
      <c r="M45" s="226">
        <v>3</v>
      </c>
      <c r="N45" s="54"/>
      <c r="O45" s="184"/>
      <c r="Q45" s="184"/>
    </row>
    <row r="46" spans="1:17" s="14" customFormat="1" ht="12">
      <c r="A46" s="218" t="s">
        <v>132</v>
      </c>
      <c r="B46" s="230">
        <v>2</v>
      </c>
      <c r="C46" s="231">
        <v>0</v>
      </c>
      <c r="D46" s="231">
        <v>0</v>
      </c>
      <c r="E46" s="231">
        <v>0</v>
      </c>
      <c r="F46" s="231">
        <v>0</v>
      </c>
      <c r="G46" s="231">
        <v>0</v>
      </c>
      <c r="H46" s="231">
        <v>0</v>
      </c>
      <c r="I46" s="231">
        <v>0</v>
      </c>
      <c r="J46" s="231">
        <v>0</v>
      </c>
      <c r="K46" s="231">
        <v>0</v>
      </c>
      <c r="L46" s="231">
        <v>0</v>
      </c>
      <c r="M46" s="232">
        <v>2</v>
      </c>
      <c r="N46" s="54"/>
      <c r="O46" s="184"/>
      <c r="Q46" s="184"/>
    </row>
    <row r="47" spans="1:17" s="14" customFormat="1" ht="12">
      <c r="A47" s="218" t="s">
        <v>228</v>
      </c>
      <c r="B47" s="230">
        <v>1</v>
      </c>
      <c r="C47" s="231">
        <v>0</v>
      </c>
      <c r="D47" s="231">
        <v>0</v>
      </c>
      <c r="E47" s="231">
        <v>0</v>
      </c>
      <c r="F47" s="231">
        <v>0</v>
      </c>
      <c r="G47" s="231">
        <v>0</v>
      </c>
      <c r="H47" s="231">
        <v>0</v>
      </c>
      <c r="I47" s="231">
        <v>0</v>
      </c>
      <c r="J47" s="231">
        <v>0</v>
      </c>
      <c r="K47" s="231">
        <v>0</v>
      </c>
      <c r="L47" s="231">
        <v>0</v>
      </c>
      <c r="M47" s="232">
        <v>1</v>
      </c>
      <c r="N47" s="54"/>
      <c r="O47" s="184"/>
      <c r="Q47" s="184"/>
    </row>
    <row r="48" spans="1:17" s="14" customFormat="1" ht="12">
      <c r="A48" s="218" t="s">
        <v>133</v>
      </c>
      <c r="B48" s="230">
        <v>2</v>
      </c>
      <c r="C48" s="231">
        <v>0</v>
      </c>
      <c r="D48" s="231">
        <v>0</v>
      </c>
      <c r="E48" s="231">
        <v>0</v>
      </c>
      <c r="F48" s="231">
        <v>0</v>
      </c>
      <c r="G48" s="231">
        <v>0</v>
      </c>
      <c r="H48" s="231">
        <v>1</v>
      </c>
      <c r="I48" s="231">
        <v>0</v>
      </c>
      <c r="J48" s="231">
        <v>1</v>
      </c>
      <c r="K48" s="231">
        <v>1</v>
      </c>
      <c r="L48" s="231">
        <v>1</v>
      </c>
      <c r="M48" s="232">
        <v>1</v>
      </c>
      <c r="N48" s="54"/>
      <c r="O48" s="184"/>
      <c r="Q48" s="184"/>
    </row>
    <row r="49" spans="1:17" s="14" customFormat="1" ht="12">
      <c r="A49" s="223" t="s">
        <v>47</v>
      </c>
      <c r="B49" s="224">
        <v>2</v>
      </c>
      <c r="C49" s="225">
        <v>0</v>
      </c>
      <c r="D49" s="225">
        <v>1</v>
      </c>
      <c r="E49" s="225">
        <v>0</v>
      </c>
      <c r="F49" s="225">
        <v>0</v>
      </c>
      <c r="G49" s="225">
        <v>0</v>
      </c>
      <c r="H49" s="225">
        <v>0</v>
      </c>
      <c r="I49" s="225">
        <v>0</v>
      </c>
      <c r="J49" s="225">
        <v>0</v>
      </c>
      <c r="K49" s="225">
        <v>0</v>
      </c>
      <c r="L49" s="225">
        <v>0</v>
      </c>
      <c r="M49" s="226">
        <v>3</v>
      </c>
      <c r="N49" s="54"/>
      <c r="O49" s="184"/>
      <c r="Q49" s="184"/>
    </row>
    <row r="50" spans="1:17" s="14" customFormat="1" ht="12">
      <c r="A50" s="223" t="s">
        <v>84</v>
      </c>
      <c r="B50" s="224">
        <v>3</v>
      </c>
      <c r="C50" s="225">
        <v>0</v>
      </c>
      <c r="D50" s="225">
        <v>0</v>
      </c>
      <c r="E50" s="225">
        <v>0</v>
      </c>
      <c r="F50" s="225">
        <v>0</v>
      </c>
      <c r="G50" s="225">
        <v>0</v>
      </c>
      <c r="H50" s="225">
        <v>0</v>
      </c>
      <c r="I50" s="225">
        <v>0</v>
      </c>
      <c r="J50" s="225">
        <v>0</v>
      </c>
      <c r="K50" s="225">
        <v>0</v>
      </c>
      <c r="L50" s="225">
        <v>0</v>
      </c>
      <c r="M50" s="226">
        <v>3</v>
      </c>
      <c r="N50" s="54"/>
      <c r="O50" s="184"/>
      <c r="Q50" s="184"/>
    </row>
    <row r="51" spans="1:17" s="14" customFormat="1" ht="12">
      <c r="A51" s="223" t="s">
        <v>85</v>
      </c>
      <c r="B51" s="224">
        <v>3</v>
      </c>
      <c r="C51" s="225">
        <v>1</v>
      </c>
      <c r="D51" s="225">
        <v>0</v>
      </c>
      <c r="E51" s="225">
        <v>0</v>
      </c>
      <c r="F51" s="225">
        <v>0</v>
      </c>
      <c r="G51" s="225">
        <v>0</v>
      </c>
      <c r="H51" s="225">
        <v>0</v>
      </c>
      <c r="I51" s="225">
        <v>0</v>
      </c>
      <c r="J51" s="225">
        <v>0</v>
      </c>
      <c r="K51" s="225">
        <v>0</v>
      </c>
      <c r="L51" s="225">
        <v>0</v>
      </c>
      <c r="M51" s="226">
        <v>4</v>
      </c>
      <c r="N51" s="54">
        <f>B51+C51+D51-K51-M51</f>
        <v>0</v>
      </c>
      <c r="O51" s="184"/>
      <c r="Q51" s="184"/>
    </row>
    <row r="52" spans="1:17" s="14" customFormat="1" ht="12">
      <c r="A52" s="223" t="s">
        <v>8</v>
      </c>
      <c r="B52" s="224">
        <v>29</v>
      </c>
      <c r="C52" s="225">
        <v>1</v>
      </c>
      <c r="D52" s="225">
        <v>0</v>
      </c>
      <c r="E52" s="225">
        <v>1</v>
      </c>
      <c r="F52" s="225">
        <v>4</v>
      </c>
      <c r="G52" s="225">
        <v>0</v>
      </c>
      <c r="H52" s="225">
        <v>0</v>
      </c>
      <c r="I52" s="225">
        <v>0</v>
      </c>
      <c r="J52" s="225">
        <v>5</v>
      </c>
      <c r="K52" s="225">
        <v>4</v>
      </c>
      <c r="L52" s="225">
        <v>0</v>
      </c>
      <c r="M52" s="226">
        <v>26</v>
      </c>
      <c r="N52" s="54">
        <f>B52+C52+D52-K52-M52</f>
        <v>0</v>
      </c>
      <c r="O52" s="184"/>
      <c r="Q52" s="184"/>
    </row>
    <row r="53" spans="1:17" s="14" customFormat="1" ht="12">
      <c r="A53" s="218" t="s">
        <v>134</v>
      </c>
      <c r="B53" s="230">
        <v>1</v>
      </c>
      <c r="C53" s="231">
        <v>0</v>
      </c>
      <c r="D53" s="231">
        <v>0</v>
      </c>
      <c r="E53" s="231">
        <v>0</v>
      </c>
      <c r="F53" s="231">
        <v>0</v>
      </c>
      <c r="G53" s="231">
        <v>0</v>
      </c>
      <c r="H53" s="231">
        <v>0</v>
      </c>
      <c r="I53" s="231">
        <v>0</v>
      </c>
      <c r="J53" s="231">
        <v>0</v>
      </c>
      <c r="K53" s="231">
        <v>0</v>
      </c>
      <c r="L53" s="231">
        <v>0</v>
      </c>
      <c r="M53" s="232">
        <v>1</v>
      </c>
      <c r="N53" s="54"/>
      <c r="O53" s="184"/>
      <c r="Q53" s="184"/>
    </row>
    <row r="54" spans="1:17" s="14" customFormat="1" ht="12">
      <c r="A54" s="218" t="s">
        <v>229</v>
      </c>
      <c r="B54" s="230">
        <v>1</v>
      </c>
      <c r="C54" s="231">
        <v>0</v>
      </c>
      <c r="D54" s="231">
        <v>0</v>
      </c>
      <c r="E54" s="231">
        <v>0</v>
      </c>
      <c r="F54" s="231">
        <v>0</v>
      </c>
      <c r="G54" s="231">
        <v>0</v>
      </c>
      <c r="H54" s="231">
        <v>0</v>
      </c>
      <c r="I54" s="231">
        <v>0</v>
      </c>
      <c r="J54" s="231">
        <v>0</v>
      </c>
      <c r="K54" s="231">
        <v>0</v>
      </c>
      <c r="L54" s="231">
        <v>0</v>
      </c>
      <c r="M54" s="232">
        <v>1</v>
      </c>
      <c r="N54" s="54"/>
      <c r="O54" s="184"/>
      <c r="Q54" s="184"/>
    </row>
    <row r="55" spans="1:17" s="14" customFormat="1" ht="12">
      <c r="A55" s="218" t="s">
        <v>9</v>
      </c>
      <c r="B55" s="230">
        <v>37</v>
      </c>
      <c r="C55" s="231">
        <v>4</v>
      </c>
      <c r="D55" s="231">
        <v>0</v>
      </c>
      <c r="E55" s="231">
        <v>0</v>
      </c>
      <c r="F55" s="231">
        <v>1</v>
      </c>
      <c r="G55" s="231">
        <v>0</v>
      </c>
      <c r="H55" s="231">
        <v>1</v>
      </c>
      <c r="I55" s="231">
        <v>1</v>
      </c>
      <c r="J55" s="231">
        <v>3</v>
      </c>
      <c r="K55" s="231">
        <v>4</v>
      </c>
      <c r="L55" s="231">
        <v>1</v>
      </c>
      <c r="M55" s="232">
        <v>37</v>
      </c>
      <c r="N55" s="54"/>
      <c r="O55" s="184"/>
      <c r="Q55" s="184"/>
    </row>
    <row r="56" spans="1:17" s="14" customFormat="1" ht="12">
      <c r="A56" s="218" t="s">
        <v>38</v>
      </c>
      <c r="B56" s="230">
        <v>1</v>
      </c>
      <c r="C56" s="231">
        <v>0</v>
      </c>
      <c r="D56" s="231">
        <v>0</v>
      </c>
      <c r="E56" s="231">
        <v>0</v>
      </c>
      <c r="F56" s="231">
        <v>1</v>
      </c>
      <c r="G56" s="231">
        <v>0</v>
      </c>
      <c r="H56" s="231">
        <v>0</v>
      </c>
      <c r="I56" s="231">
        <v>0</v>
      </c>
      <c r="J56" s="231">
        <v>1</v>
      </c>
      <c r="K56" s="231">
        <v>1</v>
      </c>
      <c r="L56" s="231">
        <v>0</v>
      </c>
      <c r="M56" s="232">
        <v>0</v>
      </c>
      <c r="N56" s="54">
        <f>B56+C56+D56-K56-M56</f>
        <v>0</v>
      </c>
      <c r="O56" s="184"/>
      <c r="Q56" s="184"/>
    </row>
    <row r="57" spans="1:17" s="14" customFormat="1" ht="12">
      <c r="A57" s="218" t="s">
        <v>10</v>
      </c>
      <c r="B57" s="230">
        <v>4</v>
      </c>
      <c r="C57" s="309">
        <v>0</v>
      </c>
      <c r="D57" s="309">
        <v>0</v>
      </c>
      <c r="E57" s="309">
        <v>0</v>
      </c>
      <c r="F57" s="309">
        <v>0</v>
      </c>
      <c r="G57" s="309">
        <v>0</v>
      </c>
      <c r="H57" s="309">
        <v>0</v>
      </c>
      <c r="I57" s="309">
        <v>0</v>
      </c>
      <c r="J57" s="309">
        <v>0</v>
      </c>
      <c r="K57" s="309">
        <v>0</v>
      </c>
      <c r="L57" s="309">
        <v>0</v>
      </c>
      <c r="M57" s="310">
        <v>4</v>
      </c>
      <c r="N57" s="54">
        <f>B57+C57+D57-K57-M57</f>
        <v>0</v>
      </c>
      <c r="O57" s="184"/>
      <c r="Q57" s="184"/>
    </row>
    <row r="58" spans="1:17" s="14" customFormat="1" ht="12">
      <c r="A58" s="218" t="s">
        <v>11</v>
      </c>
      <c r="B58" s="230">
        <v>5</v>
      </c>
      <c r="C58" s="309">
        <v>0</v>
      </c>
      <c r="D58" s="309">
        <v>0</v>
      </c>
      <c r="E58" s="309">
        <v>0</v>
      </c>
      <c r="F58" s="309">
        <v>0</v>
      </c>
      <c r="G58" s="309">
        <v>1</v>
      </c>
      <c r="H58" s="309">
        <v>0</v>
      </c>
      <c r="I58" s="309">
        <v>0</v>
      </c>
      <c r="J58" s="309">
        <v>1</v>
      </c>
      <c r="K58" s="309">
        <v>0</v>
      </c>
      <c r="L58" s="309">
        <v>0</v>
      </c>
      <c r="M58" s="310">
        <v>5</v>
      </c>
      <c r="N58" s="54">
        <f>B58+C58+D58-K58-M58</f>
        <v>0</v>
      </c>
      <c r="O58" s="184"/>
      <c r="Q58" s="184"/>
    </row>
    <row r="59" spans="1:17" s="14" customFormat="1" ht="12">
      <c r="A59" s="218" t="s">
        <v>207</v>
      </c>
      <c r="B59" s="230">
        <v>1</v>
      </c>
      <c r="C59" s="309">
        <v>0</v>
      </c>
      <c r="D59" s="309">
        <v>0</v>
      </c>
      <c r="E59" s="309">
        <v>0</v>
      </c>
      <c r="F59" s="309">
        <v>0</v>
      </c>
      <c r="G59" s="309">
        <v>0</v>
      </c>
      <c r="H59" s="309">
        <v>0</v>
      </c>
      <c r="I59" s="309">
        <v>1</v>
      </c>
      <c r="J59" s="309">
        <v>1</v>
      </c>
      <c r="K59" s="309">
        <v>1</v>
      </c>
      <c r="L59" s="309">
        <v>0</v>
      </c>
      <c r="M59" s="310">
        <v>0</v>
      </c>
      <c r="N59" s="54">
        <f>B59+C59+D59-K59-M59</f>
        <v>0</v>
      </c>
      <c r="O59" s="184"/>
      <c r="Q59" s="184"/>
    </row>
    <row r="60" spans="1:17" s="14" customFormat="1" ht="12">
      <c r="A60" s="218" t="s">
        <v>41</v>
      </c>
      <c r="B60" s="230">
        <v>5</v>
      </c>
      <c r="C60" s="309">
        <v>0</v>
      </c>
      <c r="D60" s="309">
        <v>0</v>
      </c>
      <c r="E60" s="309">
        <v>0</v>
      </c>
      <c r="F60" s="309">
        <v>0</v>
      </c>
      <c r="G60" s="309">
        <v>0</v>
      </c>
      <c r="H60" s="309">
        <v>0</v>
      </c>
      <c r="I60" s="309">
        <v>0</v>
      </c>
      <c r="J60" s="309">
        <v>0</v>
      </c>
      <c r="K60" s="309">
        <v>0</v>
      </c>
      <c r="L60" s="309">
        <v>0</v>
      </c>
      <c r="M60" s="310">
        <v>5</v>
      </c>
      <c r="N60" s="54"/>
      <c r="O60" s="184"/>
      <c r="Q60" s="184"/>
    </row>
    <row r="61" spans="1:17" s="14" customFormat="1" ht="12">
      <c r="A61" s="218" t="s">
        <v>86</v>
      </c>
      <c r="B61" s="230">
        <v>3</v>
      </c>
      <c r="C61" s="309">
        <v>0</v>
      </c>
      <c r="D61" s="309">
        <v>0</v>
      </c>
      <c r="E61" s="309">
        <v>0</v>
      </c>
      <c r="F61" s="309">
        <v>0</v>
      </c>
      <c r="G61" s="309">
        <v>0</v>
      </c>
      <c r="H61" s="309">
        <v>0</v>
      </c>
      <c r="I61" s="309">
        <v>0</v>
      </c>
      <c r="J61" s="309">
        <v>0</v>
      </c>
      <c r="K61" s="309">
        <v>0</v>
      </c>
      <c r="L61" s="309">
        <v>0</v>
      </c>
      <c r="M61" s="310">
        <v>3</v>
      </c>
      <c r="N61" s="54">
        <f>B61+C61+D61-K61-M61</f>
        <v>0</v>
      </c>
      <c r="O61" s="184"/>
      <c r="Q61" s="184"/>
    </row>
    <row r="62" spans="1:17" s="14" customFormat="1" ht="12">
      <c r="A62" s="223" t="s">
        <v>42</v>
      </c>
      <c r="B62" s="224">
        <v>1</v>
      </c>
      <c r="C62" s="225">
        <v>0</v>
      </c>
      <c r="D62" s="225">
        <v>0</v>
      </c>
      <c r="E62" s="225">
        <v>0</v>
      </c>
      <c r="F62" s="225">
        <v>0</v>
      </c>
      <c r="G62" s="225">
        <v>0</v>
      </c>
      <c r="H62" s="225">
        <v>0</v>
      </c>
      <c r="I62" s="225">
        <v>0</v>
      </c>
      <c r="J62" s="225">
        <v>0</v>
      </c>
      <c r="K62" s="225">
        <v>0</v>
      </c>
      <c r="L62" s="225">
        <v>0</v>
      </c>
      <c r="M62" s="226">
        <v>1</v>
      </c>
      <c r="N62" s="54">
        <f>B62+C62+D62-K62-M62</f>
        <v>0</v>
      </c>
      <c r="O62" s="184"/>
      <c r="Q62" s="184"/>
    </row>
    <row r="63" spans="1:17" s="14" customFormat="1" ht="12">
      <c r="A63" s="223" t="s">
        <v>137</v>
      </c>
      <c r="B63" s="224">
        <v>1</v>
      </c>
      <c r="C63" s="225">
        <v>0</v>
      </c>
      <c r="D63" s="225">
        <v>0</v>
      </c>
      <c r="E63" s="225">
        <v>0</v>
      </c>
      <c r="F63" s="225">
        <v>0</v>
      </c>
      <c r="G63" s="225">
        <v>0</v>
      </c>
      <c r="H63" s="225">
        <v>0</v>
      </c>
      <c r="I63" s="225">
        <v>0</v>
      </c>
      <c r="J63" s="225">
        <v>0</v>
      </c>
      <c r="K63" s="225">
        <v>0</v>
      </c>
      <c r="L63" s="225">
        <v>0</v>
      </c>
      <c r="M63" s="226">
        <v>1</v>
      </c>
      <c r="N63" s="54"/>
      <c r="O63" s="184"/>
      <c r="Q63" s="184"/>
    </row>
    <row r="64" spans="1:17" s="14" customFormat="1" ht="12">
      <c r="A64" s="219" t="s">
        <v>12</v>
      </c>
      <c r="B64" s="227">
        <v>108</v>
      </c>
      <c r="C64" s="228">
        <v>8</v>
      </c>
      <c r="D64" s="228">
        <v>1</v>
      </c>
      <c r="E64" s="228">
        <v>1</v>
      </c>
      <c r="F64" s="228">
        <v>6</v>
      </c>
      <c r="G64" s="219">
        <v>1</v>
      </c>
      <c r="H64" s="228">
        <v>3</v>
      </c>
      <c r="I64" s="228">
        <v>2</v>
      </c>
      <c r="J64" s="228">
        <v>13</v>
      </c>
      <c r="K64" s="228">
        <v>11</v>
      </c>
      <c r="L64" s="228">
        <v>2</v>
      </c>
      <c r="M64" s="228">
        <v>106</v>
      </c>
      <c r="N64" s="54"/>
      <c r="O64" s="184"/>
      <c r="Q64" s="184"/>
    </row>
    <row r="65" spans="1:17" s="14" customFormat="1" ht="12">
      <c r="A65" s="223" t="s">
        <v>26</v>
      </c>
      <c r="B65" s="224">
        <v>60</v>
      </c>
      <c r="C65" s="242">
        <v>3</v>
      </c>
      <c r="D65" s="242">
        <v>0</v>
      </c>
      <c r="E65" s="242">
        <v>0</v>
      </c>
      <c r="F65" s="242">
        <v>0</v>
      </c>
      <c r="G65" s="242">
        <v>0</v>
      </c>
      <c r="H65" s="242">
        <v>0</v>
      </c>
      <c r="I65" s="242">
        <v>0</v>
      </c>
      <c r="J65" s="242">
        <v>0</v>
      </c>
      <c r="K65" s="242">
        <v>6</v>
      </c>
      <c r="L65" s="242">
        <v>0</v>
      </c>
      <c r="M65" s="311">
        <v>57</v>
      </c>
      <c r="N65" s="54">
        <f>B65+C65+D65-K65-M65</f>
        <v>0</v>
      </c>
      <c r="O65" s="184"/>
      <c r="Q65" s="184"/>
    </row>
    <row r="66" spans="1:17" s="14" customFormat="1" ht="12">
      <c r="A66" s="46" t="s">
        <v>27</v>
      </c>
      <c r="B66" s="51">
        <v>770</v>
      </c>
      <c r="C66" s="47">
        <v>91</v>
      </c>
      <c r="D66" s="47">
        <v>5</v>
      </c>
      <c r="E66" s="47">
        <v>8</v>
      </c>
      <c r="F66" s="47">
        <v>36</v>
      </c>
      <c r="G66" s="47">
        <v>4</v>
      </c>
      <c r="H66" s="47">
        <v>11</v>
      </c>
      <c r="I66" s="47">
        <v>9</v>
      </c>
      <c r="J66" s="47">
        <v>68</v>
      </c>
      <c r="K66" s="47">
        <v>61</v>
      </c>
      <c r="L66" s="47">
        <v>12</v>
      </c>
      <c r="M66" s="47">
        <v>805</v>
      </c>
      <c r="N66" s="54">
        <f>B66+C66+D66-K66-M66</f>
        <v>0</v>
      </c>
      <c r="O66" s="184"/>
      <c r="Q66" s="184"/>
    </row>
    <row r="67" spans="1:17" s="14" customFormat="1" ht="12">
      <c r="A67" s="191"/>
      <c r="B67" s="191"/>
      <c r="C67" s="191"/>
      <c r="D67" s="191"/>
      <c r="E67" s="191"/>
      <c r="F67" s="191"/>
      <c r="G67" s="191"/>
      <c r="H67" s="191"/>
      <c r="I67" s="191"/>
      <c r="J67" s="191"/>
      <c r="K67" s="191"/>
      <c r="L67" s="191"/>
      <c r="M67" s="191"/>
      <c r="N67" s="54"/>
      <c r="O67" s="184"/>
      <c r="Q67" s="184"/>
    </row>
    <row r="68" spans="1:16" s="10" customFormat="1" ht="12.75">
      <c r="A68"/>
      <c r="B68"/>
      <c r="C68"/>
      <c r="D68"/>
      <c r="E68"/>
      <c r="F68"/>
      <c r="G68"/>
      <c r="H68"/>
      <c r="I68"/>
      <c r="J68"/>
      <c r="K68"/>
      <c r="P68" s="16"/>
    </row>
    <row r="69" spans="1:11" ht="15.75">
      <c r="A69" s="381" t="s">
        <v>174</v>
      </c>
      <c r="B69" s="381"/>
      <c r="C69" s="381"/>
      <c r="D69" s="381"/>
      <c r="E69" s="381"/>
      <c r="F69" s="381"/>
      <c r="G69" s="381"/>
      <c r="H69" s="381"/>
      <c r="I69" s="381"/>
      <c r="J69" s="381"/>
      <c r="K69" s="381"/>
    </row>
    <row r="70" spans="1:11" ht="19.5" customHeight="1">
      <c r="A70" s="382" t="str">
        <f>LOWER(Nastavení!$B$1)</f>
        <v>srpen 2010</v>
      </c>
      <c r="B70" s="382"/>
      <c r="C70" s="382"/>
      <c r="D70" s="382"/>
      <c r="E70" s="382"/>
      <c r="F70" s="382"/>
      <c r="G70" s="382"/>
      <c r="H70" s="382"/>
      <c r="I70" s="382"/>
      <c r="J70" s="382"/>
      <c r="K70" s="382"/>
    </row>
    <row r="71" spans="1:11" ht="8.25" customHeight="1">
      <c r="A71" s="70"/>
      <c r="B71" s="70"/>
      <c r="C71" s="70"/>
      <c r="D71" s="70"/>
      <c r="E71" s="70"/>
      <c r="F71" s="70"/>
      <c r="G71" s="70"/>
      <c r="H71" s="70"/>
      <c r="I71" s="70"/>
      <c r="J71" s="70"/>
      <c r="K71" s="71" t="s">
        <v>105</v>
      </c>
    </row>
    <row r="72" spans="1:11" ht="22.5" customHeight="1">
      <c r="A72" s="383" t="s">
        <v>204</v>
      </c>
      <c r="B72" s="385" t="str">
        <f>CONCATENATE("Počet účastníků 
řízení k  ",DAY(Nastavení!B2),".",MONTH(Nastavení!B2),".",YEAR(Nastavení!B2),"*")</f>
        <v>Počet účastníků 
řízení k  1.8.2010*</v>
      </c>
      <c r="C72" s="385" t="s">
        <v>54</v>
      </c>
      <c r="D72" s="385" t="s">
        <v>217</v>
      </c>
      <c r="E72" s="389" t="s">
        <v>119</v>
      </c>
      <c r="F72" s="390"/>
      <c r="G72" s="390"/>
      <c r="H72" s="391"/>
      <c r="I72" s="385" t="s">
        <v>128</v>
      </c>
      <c r="J72" s="385" t="s">
        <v>75</v>
      </c>
      <c r="K72" s="385" t="str">
        <f>CONCATENATE("Počet účastníků 
řízení k  ",DAY(Nastavení!B3),".",MONTH(Nastavení!B3),".",YEAR(Nastavení!B3),"*")</f>
        <v>Počet účastníků 
řízení k  31.8.2010*</v>
      </c>
    </row>
    <row r="73" spans="1:11" ht="96.75" customHeight="1">
      <c r="A73" s="384"/>
      <c r="B73" s="386"/>
      <c r="C73" s="386"/>
      <c r="D73" s="386"/>
      <c r="E73" s="215" t="s">
        <v>103</v>
      </c>
      <c r="F73" s="215" t="s">
        <v>104</v>
      </c>
      <c r="G73" s="215" t="s">
        <v>46</v>
      </c>
      <c r="H73" s="215" t="s">
        <v>218</v>
      </c>
      <c r="I73" s="386"/>
      <c r="J73" s="386"/>
      <c r="K73" s="386"/>
    </row>
    <row r="74" spans="1:11" ht="12.75">
      <c r="A74" s="216" t="s">
        <v>1</v>
      </c>
      <c r="B74" s="247">
        <v>2</v>
      </c>
      <c r="C74" s="318">
        <v>3</v>
      </c>
      <c r="D74" s="318">
        <v>0</v>
      </c>
      <c r="E74" s="318">
        <v>3</v>
      </c>
      <c r="F74" s="318">
        <v>1</v>
      </c>
      <c r="G74" s="318">
        <v>0</v>
      </c>
      <c r="H74" s="318">
        <v>4</v>
      </c>
      <c r="I74" s="318">
        <v>1</v>
      </c>
      <c r="J74" s="318">
        <v>0</v>
      </c>
      <c r="K74" s="319">
        <v>4</v>
      </c>
    </row>
    <row r="75" spans="1:11" ht="12.75">
      <c r="A75" s="218" t="s">
        <v>206</v>
      </c>
      <c r="B75" s="320">
        <v>1</v>
      </c>
      <c r="C75" s="309">
        <v>0</v>
      </c>
      <c r="D75" s="309">
        <v>0</v>
      </c>
      <c r="E75" s="309">
        <v>1</v>
      </c>
      <c r="F75" s="309">
        <v>0</v>
      </c>
      <c r="G75" s="309">
        <v>0</v>
      </c>
      <c r="H75" s="309">
        <v>1</v>
      </c>
      <c r="I75" s="309">
        <v>0</v>
      </c>
      <c r="J75" s="309">
        <v>0</v>
      </c>
      <c r="K75" s="310">
        <v>1</v>
      </c>
    </row>
    <row r="76" spans="1:11" ht="12.75">
      <c r="A76" s="218" t="s">
        <v>4</v>
      </c>
      <c r="B76" s="320">
        <v>1</v>
      </c>
      <c r="C76" s="309">
        <v>0</v>
      </c>
      <c r="D76" s="309">
        <v>0</v>
      </c>
      <c r="E76" s="309">
        <v>0</v>
      </c>
      <c r="F76" s="309">
        <v>0</v>
      </c>
      <c r="G76" s="309">
        <v>0</v>
      </c>
      <c r="H76" s="309">
        <v>0</v>
      </c>
      <c r="I76" s="309">
        <v>0</v>
      </c>
      <c r="J76" s="309">
        <v>0</v>
      </c>
      <c r="K76" s="310">
        <v>1</v>
      </c>
    </row>
    <row r="77" spans="1:11" ht="12.75">
      <c r="A77" s="219" t="s">
        <v>5</v>
      </c>
      <c r="B77" s="220">
        <v>4</v>
      </c>
      <c r="C77" s="220">
        <v>3</v>
      </c>
      <c r="D77" s="220">
        <v>0</v>
      </c>
      <c r="E77" s="220">
        <v>4</v>
      </c>
      <c r="F77" s="220">
        <v>1</v>
      </c>
      <c r="G77" s="220">
        <v>0</v>
      </c>
      <c r="H77" s="220">
        <v>5</v>
      </c>
      <c r="I77" s="220">
        <v>1</v>
      </c>
      <c r="J77" s="220">
        <v>0</v>
      </c>
      <c r="K77" s="220">
        <v>6</v>
      </c>
    </row>
    <row r="78" spans="1:11" ht="12.75">
      <c r="A78" s="218" t="s">
        <v>21</v>
      </c>
      <c r="B78" s="320">
        <v>2</v>
      </c>
      <c r="C78" s="309">
        <v>0</v>
      </c>
      <c r="D78" s="309">
        <v>0</v>
      </c>
      <c r="E78" s="309">
        <v>2</v>
      </c>
      <c r="F78" s="309">
        <v>0</v>
      </c>
      <c r="G78" s="309">
        <v>0</v>
      </c>
      <c r="H78" s="309">
        <v>2</v>
      </c>
      <c r="I78" s="309">
        <v>1</v>
      </c>
      <c r="J78" s="309">
        <v>0</v>
      </c>
      <c r="K78" s="310">
        <v>1</v>
      </c>
    </row>
    <row r="79" spans="1:11" ht="12.75">
      <c r="A79" s="218" t="s">
        <v>44</v>
      </c>
      <c r="B79" s="320">
        <v>0</v>
      </c>
      <c r="C79" s="309">
        <v>1</v>
      </c>
      <c r="D79" s="309">
        <v>0</v>
      </c>
      <c r="E79" s="309">
        <v>0</v>
      </c>
      <c r="F79" s="309">
        <v>0</v>
      </c>
      <c r="G79" s="309">
        <v>0</v>
      </c>
      <c r="H79" s="309">
        <v>0</v>
      </c>
      <c r="I79" s="309">
        <v>0</v>
      </c>
      <c r="J79" s="309">
        <v>0</v>
      </c>
      <c r="K79" s="310">
        <v>1</v>
      </c>
    </row>
    <row r="80" spans="1:11" ht="12.75">
      <c r="A80" s="218" t="s">
        <v>43</v>
      </c>
      <c r="B80" s="320">
        <v>1</v>
      </c>
      <c r="C80" s="309">
        <v>0</v>
      </c>
      <c r="D80" s="309">
        <v>0</v>
      </c>
      <c r="E80" s="309">
        <v>1</v>
      </c>
      <c r="F80" s="309">
        <v>0</v>
      </c>
      <c r="G80" s="309">
        <v>0</v>
      </c>
      <c r="H80" s="309">
        <v>1</v>
      </c>
      <c r="I80" s="309">
        <v>1</v>
      </c>
      <c r="J80" s="309">
        <v>0</v>
      </c>
      <c r="K80" s="310">
        <v>0</v>
      </c>
    </row>
    <row r="81" spans="1:11" ht="12.75">
      <c r="A81" s="219" t="s">
        <v>25</v>
      </c>
      <c r="B81" s="220">
        <v>3</v>
      </c>
      <c r="C81" s="220">
        <v>1</v>
      </c>
      <c r="D81" s="220">
        <v>0</v>
      </c>
      <c r="E81" s="220">
        <v>3</v>
      </c>
      <c r="F81" s="220">
        <v>0</v>
      </c>
      <c r="G81" s="220">
        <v>0</v>
      </c>
      <c r="H81" s="220">
        <v>3</v>
      </c>
      <c r="I81" s="220">
        <v>2</v>
      </c>
      <c r="J81" s="220">
        <v>0</v>
      </c>
      <c r="K81" s="220">
        <v>2</v>
      </c>
    </row>
    <row r="82" spans="1:11" ht="12.75">
      <c r="A82" s="218" t="s">
        <v>40</v>
      </c>
      <c r="B82" s="320">
        <v>1</v>
      </c>
      <c r="C82" s="309">
        <v>0</v>
      </c>
      <c r="D82" s="309">
        <v>0</v>
      </c>
      <c r="E82" s="309">
        <v>0</v>
      </c>
      <c r="F82" s="309">
        <v>0</v>
      </c>
      <c r="G82" s="309">
        <v>0</v>
      </c>
      <c r="H82" s="309">
        <v>0</v>
      </c>
      <c r="I82" s="309">
        <v>0</v>
      </c>
      <c r="J82" s="309">
        <v>0</v>
      </c>
      <c r="K82" s="310">
        <v>1</v>
      </c>
    </row>
    <row r="83" spans="1:11" ht="12.75">
      <c r="A83" s="219" t="s">
        <v>45</v>
      </c>
      <c r="B83" s="220">
        <v>1</v>
      </c>
      <c r="C83" s="220">
        <v>0</v>
      </c>
      <c r="D83" s="220">
        <v>0</v>
      </c>
      <c r="E83" s="220">
        <v>0</v>
      </c>
      <c r="F83" s="220">
        <v>0</v>
      </c>
      <c r="G83" s="220">
        <v>0</v>
      </c>
      <c r="H83" s="220">
        <v>0</v>
      </c>
      <c r="I83" s="220">
        <v>0</v>
      </c>
      <c r="J83" s="220">
        <v>0</v>
      </c>
      <c r="K83" s="220">
        <v>1</v>
      </c>
    </row>
    <row r="84" spans="1:11" ht="12.75">
      <c r="A84" s="218" t="s">
        <v>26</v>
      </c>
      <c r="B84" s="321">
        <v>1</v>
      </c>
      <c r="C84" s="322">
        <v>0</v>
      </c>
      <c r="D84" s="322">
        <v>0</v>
      </c>
      <c r="E84" s="322">
        <v>0</v>
      </c>
      <c r="F84" s="322">
        <v>0</v>
      </c>
      <c r="G84" s="322">
        <v>0</v>
      </c>
      <c r="H84" s="322">
        <v>0</v>
      </c>
      <c r="I84" s="322">
        <v>1</v>
      </c>
      <c r="J84" s="322">
        <v>0</v>
      </c>
      <c r="K84" s="323">
        <v>0</v>
      </c>
    </row>
    <row r="85" spans="1:11" ht="12.75">
      <c r="A85" s="46" t="s">
        <v>27</v>
      </c>
      <c r="B85" s="48">
        <v>9</v>
      </c>
      <c r="C85" s="48">
        <v>4</v>
      </c>
      <c r="D85" s="48">
        <v>0</v>
      </c>
      <c r="E85" s="48">
        <v>7</v>
      </c>
      <c r="F85" s="48">
        <v>1</v>
      </c>
      <c r="G85" s="48">
        <v>0</v>
      </c>
      <c r="H85" s="48">
        <v>8</v>
      </c>
      <c r="I85" s="48">
        <v>4</v>
      </c>
      <c r="J85" s="48">
        <v>0</v>
      </c>
      <c r="K85" s="48">
        <v>9</v>
      </c>
    </row>
    <row r="86" ht="3.75" customHeight="1"/>
    <row r="87" spans="1:11" ht="18.75" customHeight="1">
      <c r="A87" s="387" t="s">
        <v>203</v>
      </c>
      <c r="B87" s="387"/>
      <c r="C87" s="387"/>
      <c r="D87" s="387"/>
      <c r="E87" s="387"/>
      <c r="F87" s="387"/>
      <c r="G87" s="387"/>
      <c r="H87" s="387"/>
      <c r="I87" s="387"/>
      <c r="J87" s="387"/>
      <c r="K87" s="387"/>
    </row>
    <row r="88" spans="1:21" ht="20.25" customHeight="1">
      <c r="A88" s="388" t="s">
        <v>205</v>
      </c>
      <c r="B88" s="388"/>
      <c r="C88" s="388"/>
      <c r="D88" s="388"/>
      <c r="E88" s="388"/>
      <c r="F88" s="388"/>
      <c r="G88" s="388"/>
      <c r="H88" s="388"/>
      <c r="I88" s="388"/>
      <c r="J88" s="388"/>
      <c r="K88" s="388"/>
      <c r="O88" s="10"/>
      <c r="P88" s="10"/>
      <c r="Q88" s="10"/>
      <c r="R88" s="10"/>
      <c r="S88" s="10"/>
      <c r="T88" s="10"/>
      <c r="U88" s="10"/>
    </row>
  </sheetData>
  <sheetProtection/>
  <mergeCells count="22">
    <mergeCell ref="E72:H72"/>
    <mergeCell ref="I72:I73"/>
    <mergeCell ref="M5:M6"/>
    <mergeCell ref="E5:J5"/>
    <mergeCell ref="A87:K87"/>
    <mergeCell ref="A88:K88"/>
    <mergeCell ref="A69:K69"/>
    <mergeCell ref="A70:K70"/>
    <mergeCell ref="A72:A73"/>
    <mergeCell ref="B72:B73"/>
    <mergeCell ref="C72:C73"/>
    <mergeCell ref="D72:D73"/>
    <mergeCell ref="J72:J73"/>
    <mergeCell ref="K72:K73"/>
    <mergeCell ref="A2:M2"/>
    <mergeCell ref="A3:M3"/>
    <mergeCell ref="A5:A6"/>
    <mergeCell ref="B5:B6"/>
    <mergeCell ref="C5:C6"/>
    <mergeCell ref="D5:D6"/>
    <mergeCell ref="K5:K6"/>
    <mergeCell ref="L5:L6"/>
  </mergeCells>
  <printOptions horizontalCentered="1"/>
  <pageMargins left="0.1968503937007874" right="0.1968503937007874" top="0.15748031496062992" bottom="0.35433070866141736" header="0.15748031496062992" footer="0.15748031496062992"/>
  <pageSetup fitToHeight="0" horizontalDpi="600" verticalDpi="600" orientation="portrait" paperSize="9" scale="95" r:id="rId2"/>
  <headerFooter alignWithMargins="0">
    <oddFooter>&amp;CStránka &amp;P</oddFooter>
  </headerFooter>
  <rowBreaks count="1" manualBreakCount="1">
    <brk id="54" max="12" man="1"/>
  </rowBreaks>
  <drawing r:id="rId1"/>
</worksheet>
</file>

<file path=xl/worksheets/sheet4.xml><?xml version="1.0" encoding="utf-8"?>
<worksheet xmlns="http://schemas.openxmlformats.org/spreadsheetml/2006/main" xmlns:r="http://schemas.openxmlformats.org/officeDocument/2006/relationships">
  <sheetPr codeName="List2"/>
  <dimension ref="A2:S59"/>
  <sheetViews>
    <sheetView showGridLines="0" view="pageBreakPreview" zoomScaleSheetLayoutView="100" zoomScalePageLayoutView="0" workbookViewId="0" topLeftCell="A1">
      <selection activeCell="K31" sqref="K31"/>
    </sheetView>
  </sheetViews>
  <sheetFormatPr defaultColWidth="9.140625" defaultRowHeight="12.75"/>
  <cols>
    <col min="1" max="1" width="5.00390625" style="10" customWidth="1"/>
    <col min="2" max="2" width="22.57421875" style="10" customWidth="1"/>
    <col min="3" max="3" width="9.00390625" style="10" customWidth="1"/>
    <col min="4" max="4" width="8.140625" style="10" customWidth="1"/>
    <col min="5" max="5" width="10.140625" style="337" customWidth="1"/>
    <col min="6" max="9" width="10.140625" style="10" customWidth="1"/>
    <col min="10" max="10" width="8.421875" style="10" bestFit="1" customWidth="1"/>
    <col min="11" max="11" width="26.7109375" style="10" bestFit="1" customWidth="1"/>
    <col min="12" max="12" width="26.140625" style="10" bestFit="1" customWidth="1"/>
    <col min="13" max="16384" width="9.140625" style="10" customWidth="1"/>
  </cols>
  <sheetData>
    <row r="1" ht="5.25" customHeight="1"/>
    <row r="2" spans="1:9" s="8" customFormat="1" ht="18.75" customHeight="1">
      <c r="A2" s="394" t="s">
        <v>184</v>
      </c>
      <c r="B2" s="394"/>
      <c r="C2" s="394"/>
      <c r="D2" s="394"/>
      <c r="E2" s="394"/>
      <c r="F2" s="394"/>
      <c r="G2" s="394"/>
      <c r="H2" s="394"/>
      <c r="I2" s="394"/>
    </row>
    <row r="3" spans="1:9" s="8" customFormat="1" ht="17.25" customHeight="1">
      <c r="A3" s="395" t="str">
        <f>LOWER(Nastavení!B1)</f>
        <v>srpen 2010</v>
      </c>
      <c r="B3" s="395"/>
      <c r="C3" s="395"/>
      <c r="D3" s="395"/>
      <c r="E3" s="395"/>
      <c r="F3" s="395"/>
      <c r="G3" s="395"/>
      <c r="H3" s="395"/>
      <c r="I3" s="395"/>
    </row>
    <row r="4" spans="4:5" s="73" customFormat="1" ht="9.75">
      <c r="D4" s="93"/>
      <c r="E4" s="338"/>
    </row>
    <row r="5" spans="1:12" s="9" customFormat="1" ht="11.25" customHeight="1">
      <c r="A5" s="94"/>
      <c r="B5" s="392" t="s">
        <v>0</v>
      </c>
      <c r="C5" s="392" t="s">
        <v>53</v>
      </c>
      <c r="D5" s="392" t="s">
        <v>50</v>
      </c>
      <c r="E5" s="94"/>
      <c r="J5" s="183">
        <f>IF($A4="","",VLOOKUP($A4,$K$12:$L$12,2,FALSE))</f>
      </c>
      <c r="K5" s="345"/>
      <c r="L5" s="345"/>
    </row>
    <row r="6" spans="1:12" s="9" customFormat="1" ht="12">
      <c r="A6" s="94"/>
      <c r="B6" s="393"/>
      <c r="C6" s="393"/>
      <c r="D6" s="393"/>
      <c r="E6" s="94"/>
      <c r="K6" s="345"/>
      <c r="L6" s="345"/>
    </row>
    <row r="7" spans="1:12" s="9" customFormat="1" ht="12.75" customHeight="1">
      <c r="A7" s="94" t="s">
        <v>223</v>
      </c>
      <c r="B7" s="329" t="s">
        <v>227</v>
      </c>
      <c r="C7" s="330">
        <v>23</v>
      </c>
      <c r="D7" s="331">
        <v>25.3</v>
      </c>
      <c r="E7" s="182" t="e">
        <f>IF(A7="","",VLOOKUP(A7,$K$12:$L$12,2,FALSE))</f>
        <v>#N/A</v>
      </c>
      <c r="J7" s="183"/>
      <c r="K7" s="345"/>
      <c r="L7" s="345"/>
    </row>
    <row r="8" spans="1:12" s="9" customFormat="1" ht="12.75" customHeight="1">
      <c r="A8" s="94" t="s">
        <v>223</v>
      </c>
      <c r="B8" s="332" t="s">
        <v>33</v>
      </c>
      <c r="C8" s="333">
        <v>14</v>
      </c>
      <c r="D8" s="331">
        <v>15.4</v>
      </c>
      <c r="E8" s="182" t="e">
        <f aca="true" t="shared" si="0" ref="E8:E26">IF(A8="","",VLOOKUP(A8,$K$12:$L$12,2,FALSE))</f>
        <v>#N/A</v>
      </c>
      <c r="J8" s="183"/>
      <c r="K8" s="345"/>
      <c r="L8" s="345"/>
    </row>
    <row r="9" spans="1:12" s="9" customFormat="1" ht="12.75" customHeight="1">
      <c r="A9" s="94" t="s">
        <v>222</v>
      </c>
      <c r="B9" s="332" t="s">
        <v>4</v>
      </c>
      <c r="C9" s="333">
        <v>12</v>
      </c>
      <c r="D9" s="331">
        <v>13.2</v>
      </c>
      <c r="E9" s="182"/>
      <c r="J9" s="183"/>
      <c r="K9" s="345"/>
      <c r="L9" s="345"/>
    </row>
    <row r="10" spans="1:12" s="9" customFormat="1" ht="12.75" customHeight="1">
      <c r="A10" s="94" t="s">
        <v>222</v>
      </c>
      <c r="B10" s="332" t="s">
        <v>206</v>
      </c>
      <c r="C10" s="333">
        <v>8</v>
      </c>
      <c r="D10" s="331">
        <v>8.8</v>
      </c>
      <c r="E10" s="182"/>
      <c r="J10" s="183"/>
      <c r="K10" s="345"/>
      <c r="L10" s="345"/>
    </row>
    <row r="11" spans="1:12" s="9" customFormat="1" ht="12.75" customHeight="1">
      <c r="A11" s="94" t="s">
        <v>223</v>
      </c>
      <c r="B11" s="332" t="s">
        <v>13</v>
      </c>
      <c r="C11" s="333">
        <v>6</v>
      </c>
      <c r="D11" s="331">
        <v>6.6</v>
      </c>
      <c r="E11" s="182"/>
      <c r="J11" s="183"/>
      <c r="K11" s="345"/>
      <c r="L11" s="345"/>
    </row>
    <row r="12" spans="1:12" s="9" customFormat="1" ht="12.75" customHeight="1">
      <c r="A12" s="94" t="s">
        <v>225</v>
      </c>
      <c r="B12" s="332" t="s">
        <v>9</v>
      </c>
      <c r="C12" s="333">
        <v>4</v>
      </c>
      <c r="D12" s="331">
        <v>4.4</v>
      </c>
      <c r="E12" s="182" t="e">
        <f t="shared" si="0"/>
        <v>#N/A</v>
      </c>
      <c r="J12" s="183"/>
      <c r="K12" s="346" t="s">
        <v>25</v>
      </c>
      <c r="L12" s="345" t="s">
        <v>176</v>
      </c>
    </row>
    <row r="13" spans="1:12" s="9" customFormat="1" ht="12.75" customHeight="1">
      <c r="A13" s="94" t="s">
        <v>224</v>
      </c>
      <c r="B13" s="332" t="s">
        <v>26</v>
      </c>
      <c r="C13" s="333">
        <v>3</v>
      </c>
      <c r="D13" s="331">
        <v>3.3</v>
      </c>
      <c r="E13" s="182" t="e">
        <f t="shared" si="0"/>
        <v>#N/A</v>
      </c>
      <c r="J13" s="183"/>
      <c r="K13" s="347" t="s">
        <v>5</v>
      </c>
      <c r="L13" s="345" t="s">
        <v>113</v>
      </c>
    </row>
    <row r="14" spans="1:12" s="9" customFormat="1" ht="12.75" customHeight="1">
      <c r="A14" s="94" t="s">
        <v>232</v>
      </c>
      <c r="B14" s="332" t="s">
        <v>40</v>
      </c>
      <c r="C14" s="333">
        <v>3</v>
      </c>
      <c r="D14" s="331">
        <v>3.3</v>
      </c>
      <c r="E14" s="182" t="e">
        <f t="shared" si="0"/>
        <v>#N/A</v>
      </c>
      <c r="J14" s="183"/>
      <c r="K14" s="347" t="s">
        <v>12</v>
      </c>
      <c r="L14" s="345" t="s">
        <v>120</v>
      </c>
    </row>
    <row r="15" spans="1:12" s="9" customFormat="1" ht="12.75" customHeight="1">
      <c r="A15" s="94" t="s">
        <v>223</v>
      </c>
      <c r="B15" s="332" t="s">
        <v>83</v>
      </c>
      <c r="C15" s="333">
        <v>3</v>
      </c>
      <c r="D15" s="331">
        <v>3.3</v>
      </c>
      <c r="E15" s="182" t="e">
        <f t="shared" si="0"/>
        <v>#N/A</v>
      </c>
      <c r="J15" s="183"/>
      <c r="K15" s="347" t="s">
        <v>45</v>
      </c>
      <c r="L15" s="345" t="s">
        <v>121</v>
      </c>
    </row>
    <row r="16" spans="1:12" s="9" customFormat="1" ht="12.75" customHeight="1">
      <c r="A16" s="94" t="s">
        <v>225</v>
      </c>
      <c r="B16" s="332" t="s">
        <v>6</v>
      </c>
      <c r="C16" s="333">
        <v>2</v>
      </c>
      <c r="D16" s="331">
        <v>2.2</v>
      </c>
      <c r="E16" s="182" t="e">
        <f t="shared" si="0"/>
        <v>#N/A</v>
      </c>
      <c r="K16" s="346" t="s">
        <v>177</v>
      </c>
      <c r="L16" s="345" t="s">
        <v>178</v>
      </c>
    </row>
    <row r="17" spans="1:12" s="9" customFormat="1" ht="12.75" customHeight="1">
      <c r="A17" s="94" t="s">
        <v>223</v>
      </c>
      <c r="B17" s="332" t="s">
        <v>23</v>
      </c>
      <c r="C17" s="333">
        <v>2</v>
      </c>
      <c r="D17" s="331">
        <v>2.2</v>
      </c>
      <c r="E17" s="182" t="e">
        <f t="shared" si="0"/>
        <v>#N/A</v>
      </c>
      <c r="J17" s="183"/>
      <c r="K17" s="345"/>
      <c r="L17" s="345"/>
    </row>
    <row r="18" spans="1:12" s="9" customFormat="1" ht="12.75" customHeight="1">
      <c r="A18" s="94" t="s">
        <v>223</v>
      </c>
      <c r="B18" s="332" t="s">
        <v>44</v>
      </c>
      <c r="C18" s="333">
        <v>2</v>
      </c>
      <c r="D18" s="331">
        <v>2.2</v>
      </c>
      <c r="E18" s="182"/>
      <c r="J18" s="183"/>
      <c r="K18" s="345"/>
      <c r="L18" s="345"/>
    </row>
    <row r="19" spans="1:12" s="9" customFormat="1" ht="12.75" customHeight="1">
      <c r="A19" s="94" t="s">
        <v>223</v>
      </c>
      <c r="B19" s="332" t="s">
        <v>17</v>
      </c>
      <c r="C19" s="333">
        <v>2</v>
      </c>
      <c r="D19" s="331">
        <v>2.2</v>
      </c>
      <c r="E19" s="182"/>
      <c r="J19" s="183"/>
      <c r="K19" s="345"/>
      <c r="L19" s="345"/>
    </row>
    <row r="20" spans="1:12" s="9" customFormat="1" ht="12.75" customHeight="1">
      <c r="A20" s="94" t="s">
        <v>222</v>
      </c>
      <c r="B20" s="332" t="s">
        <v>1</v>
      </c>
      <c r="C20" s="333">
        <v>1</v>
      </c>
      <c r="D20" s="331">
        <v>1.1</v>
      </c>
      <c r="E20" s="182"/>
      <c r="J20" s="183"/>
      <c r="K20" s="345"/>
      <c r="L20" s="345"/>
    </row>
    <row r="21" spans="1:12" s="9" customFormat="1" ht="12.75" customHeight="1">
      <c r="A21" s="94" t="s">
        <v>223</v>
      </c>
      <c r="B21" s="332" t="s">
        <v>36</v>
      </c>
      <c r="C21" s="333">
        <v>1</v>
      </c>
      <c r="D21" s="331">
        <v>1.1</v>
      </c>
      <c r="E21" s="182"/>
      <c r="J21" s="183"/>
      <c r="K21" s="3"/>
      <c r="L21" s="3"/>
    </row>
    <row r="22" spans="1:10" s="9" customFormat="1" ht="12.75" customHeight="1">
      <c r="A22" s="94" t="s">
        <v>223</v>
      </c>
      <c r="B22" s="332" t="s">
        <v>15</v>
      </c>
      <c r="C22" s="333">
        <v>1</v>
      </c>
      <c r="D22" s="331">
        <v>1.1</v>
      </c>
      <c r="E22" s="182"/>
      <c r="J22" s="183"/>
    </row>
    <row r="23" spans="1:10" s="9" customFormat="1" ht="12.75" customHeight="1">
      <c r="A23" s="94" t="s">
        <v>223</v>
      </c>
      <c r="B23" s="332" t="s">
        <v>21</v>
      </c>
      <c r="C23" s="333">
        <v>1</v>
      </c>
      <c r="D23" s="331">
        <v>1.1</v>
      </c>
      <c r="E23" s="182"/>
      <c r="J23" s="183"/>
    </row>
    <row r="24" spans="1:10" s="9" customFormat="1" ht="12.75" customHeight="1">
      <c r="A24" s="94" t="s">
        <v>225</v>
      </c>
      <c r="B24" s="332" t="s">
        <v>85</v>
      </c>
      <c r="C24" s="333">
        <v>1</v>
      </c>
      <c r="D24" s="331">
        <v>1.1</v>
      </c>
      <c r="E24" s="182" t="e">
        <f t="shared" si="0"/>
        <v>#N/A</v>
      </c>
      <c r="J24" s="183"/>
    </row>
    <row r="25" spans="1:10" s="9" customFormat="1" ht="12.75" customHeight="1">
      <c r="A25" s="94" t="s">
        <v>225</v>
      </c>
      <c r="B25" s="332" t="s">
        <v>8</v>
      </c>
      <c r="C25" s="333">
        <v>1</v>
      </c>
      <c r="D25" s="331">
        <v>1.1</v>
      </c>
      <c r="E25" s="182" t="e">
        <f t="shared" si="0"/>
        <v>#N/A</v>
      </c>
      <c r="J25" s="183"/>
    </row>
    <row r="26" spans="1:10" s="9" customFormat="1" ht="12.75" customHeight="1">
      <c r="A26" s="94" t="s">
        <v>223</v>
      </c>
      <c r="B26" s="332" t="s">
        <v>39</v>
      </c>
      <c r="C26" s="333">
        <v>1</v>
      </c>
      <c r="D26" s="331">
        <v>1.1</v>
      </c>
      <c r="E26" s="182" t="e">
        <f t="shared" si="0"/>
        <v>#N/A</v>
      </c>
      <c r="J26" s="183"/>
    </row>
    <row r="27" spans="1:10" s="9" customFormat="1" ht="12.75" customHeight="1">
      <c r="A27" s="94"/>
      <c r="B27" s="334" t="s">
        <v>27</v>
      </c>
      <c r="C27" s="335">
        <v>91</v>
      </c>
      <c r="D27" s="336">
        <v>100</v>
      </c>
      <c r="E27" s="94">
        <f>IF(A27="","",VLOOKUP(A27,$K$12:$L$12,2,FALSE))</f>
      </c>
      <c r="J27" s="183">
        <f>IF($A27="","",VLOOKUP($A27,$K$12:$L$12,2,FALSE))</f>
      </c>
    </row>
    <row r="28" spans="1:10" s="9" customFormat="1" ht="12.75" customHeight="1">
      <c r="A28" s="3"/>
      <c r="E28" s="94"/>
      <c r="J28" s="183"/>
    </row>
    <row r="29" spans="2:5" s="9" customFormat="1" ht="19.5" customHeight="1">
      <c r="B29" s="10"/>
      <c r="C29" s="10"/>
      <c r="D29" s="10"/>
      <c r="E29" s="94"/>
    </row>
    <row r="30" spans="2:9" s="9" customFormat="1" ht="12.75" customHeight="1">
      <c r="B30" s="74"/>
      <c r="C30" s="74"/>
      <c r="D30" s="93" t="s">
        <v>107</v>
      </c>
      <c r="E30" s="339"/>
      <c r="F30" s="124"/>
      <c r="G30" s="124"/>
      <c r="H30" s="124"/>
      <c r="I30" s="124"/>
    </row>
    <row r="31" spans="1:19" s="16" customFormat="1" ht="30" customHeight="1">
      <c r="A31" s="9"/>
      <c r="B31" s="49" t="s">
        <v>0</v>
      </c>
      <c r="C31" s="49" t="s">
        <v>48</v>
      </c>
      <c r="D31" s="49" t="s">
        <v>50</v>
      </c>
      <c r="E31" s="340"/>
      <c r="F31" s="74"/>
      <c r="G31" s="74"/>
      <c r="H31" s="74"/>
      <c r="I31" s="74"/>
      <c r="J31" s="9"/>
      <c r="K31" s="123"/>
      <c r="L31" s="94"/>
      <c r="M31" s="9"/>
      <c r="N31" s="9"/>
      <c r="O31" s="9"/>
      <c r="P31" s="9"/>
      <c r="Q31" s="65"/>
      <c r="R31" s="66"/>
      <c r="S31" s="22"/>
    </row>
    <row r="32" spans="1:19" s="16" customFormat="1" ht="13.5" customHeight="1">
      <c r="A32" s="9"/>
      <c r="B32" s="216" t="s">
        <v>25</v>
      </c>
      <c r="C32" s="234">
        <v>56</v>
      </c>
      <c r="D32" s="235">
        <v>62</v>
      </c>
      <c r="E32" s="94"/>
      <c r="F32" s="9"/>
      <c r="G32" s="9"/>
      <c r="H32" s="9"/>
      <c r="I32" s="9"/>
      <c r="J32" s="9"/>
      <c r="K32" s="123"/>
      <c r="L32" s="94"/>
      <c r="M32" s="9"/>
      <c r="N32" s="9"/>
      <c r="O32" s="9"/>
      <c r="P32" s="9"/>
      <c r="Q32" s="65"/>
      <c r="R32" s="66"/>
      <c r="S32" s="22"/>
    </row>
    <row r="33" spans="1:19" s="16" customFormat="1" ht="13.5" customHeight="1">
      <c r="A33" s="9"/>
      <c r="B33" s="218" t="s">
        <v>5</v>
      </c>
      <c r="C33" s="217">
        <v>21</v>
      </c>
      <c r="D33" s="236">
        <v>23</v>
      </c>
      <c r="E33" s="94"/>
      <c r="F33" s="9"/>
      <c r="G33" s="9"/>
      <c r="H33" s="9"/>
      <c r="I33" s="9"/>
      <c r="J33" s="9"/>
      <c r="K33" s="123"/>
      <c r="L33" s="94"/>
      <c r="M33" s="9"/>
      <c r="N33" s="9"/>
      <c r="O33" s="9"/>
      <c r="P33" s="9"/>
      <c r="Q33" s="65"/>
      <c r="R33" s="66"/>
      <c r="S33" s="22"/>
    </row>
    <row r="34" spans="1:19" s="16" customFormat="1" ht="13.5" customHeight="1">
      <c r="A34" s="9"/>
      <c r="B34" s="218" t="s">
        <v>12</v>
      </c>
      <c r="C34" s="217">
        <v>8</v>
      </c>
      <c r="D34" s="236">
        <v>9</v>
      </c>
      <c r="E34" s="94"/>
      <c r="F34" s="9"/>
      <c r="G34" s="9"/>
      <c r="H34" s="9"/>
      <c r="I34" s="9"/>
      <c r="J34" s="9"/>
      <c r="K34" s="357"/>
      <c r="L34" s="345"/>
      <c r="M34" s="345"/>
      <c r="N34" s="345"/>
      <c r="O34" s="345"/>
      <c r="P34" s="345"/>
      <c r="Q34" s="361"/>
      <c r="R34" s="362"/>
      <c r="S34" s="363"/>
    </row>
    <row r="35" spans="1:19" s="16" customFormat="1" ht="13.5" customHeight="1">
      <c r="A35" s="9"/>
      <c r="B35" s="218" t="s">
        <v>26</v>
      </c>
      <c r="C35" s="217">
        <v>3</v>
      </c>
      <c r="D35" s="236">
        <v>3</v>
      </c>
      <c r="E35" s="94"/>
      <c r="F35" s="9"/>
      <c r="G35" s="9"/>
      <c r="H35" s="9"/>
      <c r="I35" s="9"/>
      <c r="J35" s="9"/>
      <c r="K35" s="357"/>
      <c r="L35" s="345"/>
      <c r="M35" s="345"/>
      <c r="N35" s="345"/>
      <c r="O35" s="345"/>
      <c r="P35" s="345"/>
      <c r="Q35" s="361"/>
      <c r="R35" s="362"/>
      <c r="S35" s="363"/>
    </row>
    <row r="36" spans="1:19" s="16" customFormat="1" ht="13.5" customHeight="1">
      <c r="A36" s="9"/>
      <c r="B36" s="223" t="s">
        <v>45</v>
      </c>
      <c r="C36" s="233">
        <v>3</v>
      </c>
      <c r="D36" s="237">
        <v>3</v>
      </c>
      <c r="E36" s="94"/>
      <c r="F36" s="9"/>
      <c r="G36" s="9"/>
      <c r="H36" s="9"/>
      <c r="I36" s="9"/>
      <c r="J36" s="9"/>
      <c r="L36" s="350"/>
      <c r="M36" s="345"/>
      <c r="N36" s="345"/>
      <c r="O36" s="345"/>
      <c r="P36" s="345"/>
      <c r="Q36" s="361"/>
      <c r="R36" s="362"/>
      <c r="S36" s="363"/>
    </row>
    <row r="37" spans="1:19" s="16" customFormat="1" ht="13.5" customHeight="1">
      <c r="A37" s="125"/>
      <c r="B37" s="46" t="s">
        <v>27</v>
      </c>
      <c r="C37" s="46">
        <v>91</v>
      </c>
      <c r="D37" s="178">
        <v>100</v>
      </c>
      <c r="E37" s="94"/>
      <c r="F37" s="9"/>
      <c r="G37" s="9"/>
      <c r="H37" s="9"/>
      <c r="I37" s="9"/>
      <c r="J37" s="125"/>
      <c r="K37" s="358"/>
      <c r="L37" s="364"/>
      <c r="M37" s="364"/>
      <c r="N37" s="364"/>
      <c r="O37" s="364"/>
      <c r="P37" s="364"/>
      <c r="Q37" s="361"/>
      <c r="R37" s="362"/>
      <c r="S37" s="363"/>
    </row>
    <row r="38" spans="1:19" s="16" customFormat="1" ht="13.5" customHeight="1">
      <c r="A38" s="125"/>
      <c r="B38" s="213"/>
      <c r="C38" s="213"/>
      <c r="D38" s="214"/>
      <c r="E38" s="94"/>
      <c r="F38" s="9"/>
      <c r="G38" s="9"/>
      <c r="H38" s="9"/>
      <c r="I38" s="9"/>
      <c r="J38" s="125"/>
      <c r="K38" s="358"/>
      <c r="L38" s="364"/>
      <c r="M38" s="364"/>
      <c r="N38" s="364"/>
      <c r="O38" s="364"/>
      <c r="P38" s="364"/>
      <c r="Q38" s="361"/>
      <c r="R38" s="362"/>
      <c r="S38" s="363"/>
    </row>
    <row r="39" spans="1:19" ht="22.5" customHeight="1" thickBot="1">
      <c r="A39" s="24"/>
      <c r="B39" s="16"/>
      <c r="C39" s="16"/>
      <c r="D39" s="16"/>
      <c r="E39" s="341"/>
      <c r="F39" s="16"/>
      <c r="G39" s="16"/>
      <c r="H39" s="16"/>
      <c r="I39" s="16"/>
      <c r="J39" s="16"/>
      <c r="K39" s="359"/>
      <c r="L39" s="348"/>
      <c r="M39" s="348"/>
      <c r="N39" s="348"/>
      <c r="O39" s="349" t="s">
        <v>208</v>
      </c>
      <c r="P39" s="348"/>
      <c r="Q39" s="348"/>
      <c r="R39" s="348"/>
      <c r="S39" s="359"/>
    </row>
    <row r="40" spans="1:19" ht="13.5" thickTop="1">
      <c r="A40" s="24"/>
      <c r="B40" s="181" t="str">
        <f>CONCATENATE("Nejčastější státní příslušnosti žadatelů v roce ",YEAR(Nastavení!B3))</f>
        <v>Nejčastější státní příslušnosti žadatelů v roce 2010</v>
      </c>
      <c r="C40" s="204"/>
      <c r="D40" s="204"/>
      <c r="E40" s="342"/>
      <c r="F40" s="9"/>
      <c r="G40" s="16"/>
      <c r="H40" s="16"/>
      <c r="I40" s="16"/>
      <c r="J40" s="16"/>
      <c r="K40" s="359"/>
      <c r="L40" s="348"/>
      <c r="M40" s="348"/>
      <c r="N40" s="348"/>
      <c r="O40" s="348"/>
      <c r="P40" s="350"/>
      <c r="Q40" s="348"/>
      <c r="R40" s="348"/>
      <c r="S40" s="359"/>
    </row>
    <row r="41" spans="1:19" ht="12.75">
      <c r="A41" s="24"/>
      <c r="B41" s="180" t="str">
        <f>CONCATENATE("(k ",DAY(Nastavení!$B$3),".",MONTH(Nastavení!$B$3),".",YEAR(Nastavení!$B$3),")")</f>
        <v>(k 31.8.2010)</v>
      </c>
      <c r="C41" s="16"/>
      <c r="D41" s="16"/>
      <c r="E41" s="341"/>
      <c r="F41" s="16"/>
      <c r="G41" s="16"/>
      <c r="H41" s="16"/>
      <c r="I41" s="16"/>
      <c r="J41" s="16"/>
      <c r="K41" s="359"/>
      <c r="L41" s="348"/>
      <c r="M41" s="348"/>
      <c r="N41" s="348"/>
      <c r="O41" s="348"/>
      <c r="P41" s="350"/>
      <c r="Q41" s="348"/>
      <c r="R41" s="348"/>
      <c r="S41" s="359"/>
    </row>
    <row r="42" spans="1:19" ht="12.75">
      <c r="A42" s="24"/>
      <c r="B42" s="16"/>
      <c r="C42" s="16"/>
      <c r="D42" s="16"/>
      <c r="E42" s="341"/>
      <c r="F42" s="16"/>
      <c r="G42" s="16"/>
      <c r="H42" s="16"/>
      <c r="I42" s="16"/>
      <c r="J42" s="16"/>
      <c r="K42" s="360"/>
      <c r="L42" s="351" t="str">
        <f>CONCATENATE(O42," - ",P42,"%")</f>
        <v>Státní příslušnost - Procenta%</v>
      </c>
      <c r="M42" s="352"/>
      <c r="N42" s="353" t="str">
        <f>P42</f>
        <v>Procenta</v>
      </c>
      <c r="O42" s="354" t="s">
        <v>0</v>
      </c>
      <c r="P42" s="355" t="s">
        <v>209</v>
      </c>
      <c r="Q42" s="350"/>
      <c r="R42" s="348"/>
      <c r="S42" s="359"/>
    </row>
    <row r="43" spans="2:19" ht="12.75">
      <c r="B43" s="16"/>
      <c r="C43" s="16"/>
      <c r="D43" s="16"/>
      <c r="E43" s="341"/>
      <c r="F43" s="16"/>
      <c r="G43" s="16"/>
      <c r="H43" s="16"/>
      <c r="I43" s="16"/>
      <c r="K43" s="360"/>
      <c r="L43" s="351" t="str">
        <f>CONCATENATE(O43," - ",N43,"%")</f>
        <v>Ostatní - 23,84%</v>
      </c>
      <c r="M43" s="352"/>
      <c r="N43" s="353">
        <f>ROUND(P43,2)</f>
        <v>23.84</v>
      </c>
      <c r="O43" s="354" t="s">
        <v>89</v>
      </c>
      <c r="P43" s="355">
        <v>23.84</v>
      </c>
      <c r="Q43" s="350"/>
      <c r="R43" s="348"/>
      <c r="S43" s="359"/>
    </row>
    <row r="44" spans="2:19" ht="12.75">
      <c r="B44" s="16"/>
      <c r="C44" s="16"/>
      <c r="D44" s="16"/>
      <c r="E44" s="341"/>
      <c r="F44" s="16"/>
      <c r="G44" s="16"/>
      <c r="H44" s="16"/>
      <c r="I44" s="16"/>
      <c r="K44" s="360"/>
      <c r="L44" s="351" t="str">
        <f aca="true" t="shared" si="1" ref="L44:L52">CONCATENATE(O44," - ",N44,"%")</f>
        <v>Ukrajina - 15,18%</v>
      </c>
      <c r="M44" s="352"/>
      <c r="N44" s="353">
        <f aca="true" t="shared" si="2" ref="N44:N52">ROUND(P44,2)</f>
        <v>15.18</v>
      </c>
      <c r="O44" s="354" t="s">
        <v>4</v>
      </c>
      <c r="P44" s="355">
        <v>15.18</v>
      </c>
      <c r="Q44" s="350"/>
      <c r="R44" s="348"/>
      <c r="S44" s="359"/>
    </row>
    <row r="45" spans="2:19" ht="12.75">
      <c r="B45" s="16"/>
      <c r="C45" s="16"/>
      <c r="D45" s="16"/>
      <c r="E45" s="341"/>
      <c r="F45" s="16"/>
      <c r="G45" s="16"/>
      <c r="H45" s="16"/>
      <c r="I45" s="16"/>
      <c r="K45" s="360"/>
      <c r="L45" s="351" t="str">
        <f t="shared" si="1"/>
        <v>Mongolsko - 11,5%</v>
      </c>
      <c r="M45" s="352"/>
      <c r="N45" s="353">
        <f t="shared" si="2"/>
        <v>11.5</v>
      </c>
      <c r="O45" s="354" t="s">
        <v>33</v>
      </c>
      <c r="P45" s="355">
        <v>11.5</v>
      </c>
      <c r="Q45" s="350"/>
      <c r="R45" s="348"/>
      <c r="S45" s="359"/>
    </row>
    <row r="46" spans="2:19" ht="12.75">
      <c r="B46" s="16"/>
      <c r="C46" s="16"/>
      <c r="D46" s="16"/>
      <c r="E46" s="341"/>
      <c r="F46" s="16"/>
      <c r="G46" s="16"/>
      <c r="H46" s="16"/>
      <c r="I46" s="16"/>
      <c r="K46" s="360"/>
      <c r="L46" s="351" t="str">
        <f t="shared" si="1"/>
        <v>Ruská federace - 7,03%</v>
      </c>
      <c r="M46" s="352"/>
      <c r="N46" s="353">
        <f t="shared" si="2"/>
        <v>7.03</v>
      </c>
      <c r="O46" s="354" t="s">
        <v>206</v>
      </c>
      <c r="P46" s="355">
        <v>7.03</v>
      </c>
      <c r="Q46" s="350"/>
      <c r="R46" s="348"/>
      <c r="S46" s="359"/>
    </row>
    <row r="47" spans="11:19" ht="12.75">
      <c r="K47" s="360"/>
      <c r="L47" s="351" t="str">
        <f t="shared" si="1"/>
        <v>Myanmar - 6,55%</v>
      </c>
      <c r="M47" s="352"/>
      <c r="N47" s="353">
        <f t="shared" si="2"/>
        <v>6.55</v>
      </c>
      <c r="O47" s="354" t="s">
        <v>227</v>
      </c>
      <c r="P47" s="355">
        <v>6.55</v>
      </c>
      <c r="Q47" s="350"/>
      <c r="R47" s="348"/>
      <c r="S47" s="359"/>
    </row>
    <row r="48" spans="11:19" ht="12.75">
      <c r="K48" s="360"/>
      <c r="L48" s="351" t="str">
        <f t="shared" si="1"/>
        <v>bez státní příslušnosti - 6,23%</v>
      </c>
      <c r="M48" s="352"/>
      <c r="N48" s="353">
        <f t="shared" si="2"/>
        <v>6.23</v>
      </c>
      <c r="O48" s="354" t="s">
        <v>26</v>
      </c>
      <c r="P48" s="355">
        <v>6.23</v>
      </c>
      <c r="Q48" s="350"/>
      <c r="R48" s="348"/>
      <c r="S48" s="359"/>
    </row>
    <row r="49" spans="11:19" ht="12.75">
      <c r="K49" s="360"/>
      <c r="L49" s="351" t="str">
        <f t="shared" si="1"/>
        <v>Turecko - 6,23%</v>
      </c>
      <c r="M49" s="352"/>
      <c r="N49" s="353">
        <f t="shared" si="2"/>
        <v>6.23</v>
      </c>
      <c r="O49" s="354" t="s">
        <v>39</v>
      </c>
      <c r="P49" s="355">
        <v>6.23</v>
      </c>
      <c r="Q49" s="350"/>
      <c r="R49" s="348"/>
      <c r="S49" s="359"/>
    </row>
    <row r="50" spans="11:19" ht="12.75">
      <c r="K50" s="360"/>
      <c r="L50" s="351" t="str">
        <f t="shared" si="1"/>
        <v>Kazachstán - 5,59%</v>
      </c>
      <c r="M50" s="352"/>
      <c r="N50" s="353">
        <f t="shared" si="2"/>
        <v>5.59</v>
      </c>
      <c r="O50" s="354" t="s">
        <v>13</v>
      </c>
      <c r="P50" s="355">
        <v>5.59</v>
      </c>
      <c r="Q50" s="350"/>
      <c r="R50" s="348"/>
      <c r="S50" s="359"/>
    </row>
    <row r="51" spans="11:19" ht="12.75">
      <c r="K51" s="360"/>
      <c r="L51" s="351" t="str">
        <f t="shared" si="1"/>
        <v>Bělorusko - 5,27%</v>
      </c>
      <c r="M51" s="352"/>
      <c r="N51" s="353">
        <f t="shared" si="2"/>
        <v>5.27</v>
      </c>
      <c r="O51" s="354" t="s">
        <v>1</v>
      </c>
      <c r="P51" s="355">
        <v>5.27</v>
      </c>
      <c r="Q51" s="350"/>
      <c r="R51" s="348"/>
      <c r="S51" s="359"/>
    </row>
    <row r="52" spans="11:19" ht="12.75">
      <c r="K52" s="360"/>
      <c r="L52" s="351" t="str">
        <f t="shared" si="1"/>
        <v>Vietnam - 4,79%</v>
      </c>
      <c r="M52" s="352"/>
      <c r="N52" s="353">
        <f t="shared" si="2"/>
        <v>4.79</v>
      </c>
      <c r="O52" s="354" t="s">
        <v>17</v>
      </c>
      <c r="P52" s="355">
        <v>4.79</v>
      </c>
      <c r="Q52" s="350"/>
      <c r="R52" s="348"/>
      <c r="S52" s="359"/>
    </row>
    <row r="53" spans="11:19" ht="12.75">
      <c r="K53" s="359"/>
      <c r="L53" s="351" t="str">
        <f>CONCATENATE(O53," - ",N53,"%")</f>
        <v>Kyrgyzstán - 4,15%</v>
      </c>
      <c r="M53" s="352"/>
      <c r="N53" s="353">
        <f>ROUND(P53,2)</f>
        <v>4.15</v>
      </c>
      <c r="O53" s="354" t="s">
        <v>44</v>
      </c>
      <c r="P53" s="355">
        <v>4.15</v>
      </c>
      <c r="Q53" s="348"/>
      <c r="R53" s="348"/>
      <c r="S53" s="359"/>
    </row>
    <row r="54" spans="11:19" ht="12.75">
      <c r="K54" s="359"/>
      <c r="L54" s="351" t="str">
        <f>CONCATENATE(O54," - ",N54,"%")</f>
        <v>Nigérie - 3,67%</v>
      </c>
      <c r="M54" s="348"/>
      <c r="N54" s="353">
        <f>ROUND(P54,2)</f>
        <v>3.67</v>
      </c>
      <c r="O54" s="348" t="s">
        <v>9</v>
      </c>
      <c r="P54" s="348">
        <v>3.67</v>
      </c>
      <c r="Q54" s="348"/>
      <c r="R54" s="348"/>
      <c r="S54" s="359"/>
    </row>
    <row r="55" spans="11:19" ht="12.75">
      <c r="K55" s="359"/>
      <c r="L55" s="348"/>
      <c r="M55" s="348"/>
      <c r="N55" s="348"/>
      <c r="O55" s="348"/>
      <c r="P55" s="348"/>
      <c r="Q55" s="348"/>
      <c r="R55" s="348"/>
      <c r="S55" s="359"/>
    </row>
    <row r="56" spans="11:19" ht="12.75">
      <c r="K56" s="359"/>
      <c r="L56" s="348"/>
      <c r="M56" s="348"/>
      <c r="N56" s="348"/>
      <c r="O56" s="348"/>
      <c r="P56" s="348"/>
      <c r="Q56" s="348"/>
      <c r="R56" s="348"/>
      <c r="S56" s="359"/>
    </row>
    <row r="57" spans="12:19" ht="12.75">
      <c r="L57" s="348"/>
      <c r="M57" s="348"/>
      <c r="N57" s="348"/>
      <c r="O57" s="348"/>
      <c r="P57" s="348"/>
      <c r="Q57" s="348"/>
      <c r="R57" s="348"/>
      <c r="S57" s="348"/>
    </row>
    <row r="58" spans="12:19" ht="12.75">
      <c r="L58" s="348"/>
      <c r="M58" s="348"/>
      <c r="N58" s="348"/>
      <c r="O58" s="348"/>
      <c r="P58" s="348"/>
      <c r="Q58" s="348"/>
      <c r="R58" s="348"/>
      <c r="S58" s="348"/>
    </row>
    <row r="59" spans="12:19" ht="12.75">
      <c r="L59" s="348"/>
      <c r="M59" s="348"/>
      <c r="N59" s="348"/>
      <c r="O59" s="348"/>
      <c r="P59" s="348"/>
      <c r="Q59" s="348"/>
      <c r="R59" s="348"/>
      <c r="S59" s="348"/>
    </row>
  </sheetData>
  <sheetProtection/>
  <mergeCells count="5">
    <mergeCell ref="B5:B6"/>
    <mergeCell ref="C5:C6"/>
    <mergeCell ref="D5:D6"/>
    <mergeCell ref="A2:I2"/>
    <mergeCell ref="A3:I3"/>
  </mergeCells>
  <printOptions horizontalCentered="1"/>
  <pageMargins left="0.3937007874015748" right="0.3937007874015748" top="0.49" bottom="0.46" header="0.3" footer="0.17"/>
  <pageSetup horizontalDpi="600" verticalDpi="600" orientation="portrait" paperSize="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6"/>
  <sheetViews>
    <sheetView showGridLines="0" view="pageBreakPreview" zoomScaleSheetLayoutView="100" zoomScalePageLayoutView="0" workbookViewId="0" topLeftCell="A1">
      <selection activeCell="G15" sqref="G15"/>
    </sheetView>
  </sheetViews>
  <sheetFormatPr defaultColWidth="9.140625" defaultRowHeight="12.75"/>
  <cols>
    <col min="1" max="1" width="20.28125" style="98" customWidth="1"/>
    <col min="2" max="4" width="4.7109375" style="98" customWidth="1"/>
    <col min="5" max="5" width="60.00390625" style="98" customWidth="1"/>
    <col min="6" max="6" width="9.140625" style="98" customWidth="1"/>
    <col min="7" max="7" width="10.28125" style="98" bestFit="1" customWidth="1"/>
    <col min="8" max="16384" width="9.140625" style="98" customWidth="1"/>
  </cols>
  <sheetData>
    <row r="1" spans="1:5" s="96" customFormat="1" ht="36.75" customHeight="1">
      <c r="A1" s="396" t="s">
        <v>179</v>
      </c>
      <c r="B1" s="397"/>
      <c r="C1" s="397"/>
      <c r="D1" s="397"/>
      <c r="E1" s="397"/>
    </row>
    <row r="2" spans="1:5" s="96" customFormat="1" ht="24.75" customHeight="1">
      <c r="A2" s="398" t="str">
        <f>LOWER(Nastavení!B1)</f>
        <v>srpen 2010</v>
      </c>
      <c r="B2" s="398"/>
      <c r="C2" s="398"/>
      <c r="D2" s="398"/>
      <c r="E2" s="398"/>
    </row>
    <row r="3" spans="1:4" s="97" customFormat="1" ht="9.75" customHeight="1">
      <c r="A3" s="399" t="s">
        <v>115</v>
      </c>
      <c r="B3" s="399"/>
      <c r="C3" s="399"/>
      <c r="D3" s="399"/>
    </row>
    <row r="4" spans="1:4" ht="71.25" customHeight="1">
      <c r="A4" s="238" t="s">
        <v>0</v>
      </c>
      <c r="B4" s="239" t="s">
        <v>27</v>
      </c>
      <c r="C4" s="239" t="s">
        <v>116</v>
      </c>
      <c r="D4" s="239" t="s">
        <v>117</v>
      </c>
    </row>
    <row r="5" spans="1:15" ht="12.75">
      <c r="A5" s="240" t="s">
        <v>6</v>
      </c>
      <c r="B5" s="247">
        <v>2</v>
      </c>
      <c r="C5" s="221">
        <v>1</v>
      </c>
      <c r="D5" s="222">
        <v>1</v>
      </c>
      <c r="H5" s="99"/>
      <c r="I5" s="99"/>
      <c r="J5" s="99"/>
      <c r="K5" s="99"/>
      <c r="L5" s="99"/>
      <c r="M5" s="99"/>
      <c r="N5" s="99"/>
      <c r="O5" s="99"/>
    </row>
    <row r="6" spans="1:15" ht="12.75">
      <c r="A6" s="241" t="s">
        <v>1</v>
      </c>
      <c r="B6" s="248">
        <v>1</v>
      </c>
      <c r="C6" s="225">
        <v>0</v>
      </c>
      <c r="D6" s="226">
        <v>1</v>
      </c>
      <c r="H6" s="99"/>
      <c r="I6" s="100"/>
      <c r="J6" s="100"/>
      <c r="K6" s="100"/>
      <c r="L6" s="100"/>
      <c r="M6" s="100"/>
      <c r="N6" s="100"/>
      <c r="O6" s="100"/>
    </row>
    <row r="7" spans="1:15" ht="12.75">
      <c r="A7" s="241" t="s">
        <v>26</v>
      </c>
      <c r="B7" s="248">
        <v>3</v>
      </c>
      <c r="C7" s="225">
        <v>1</v>
      </c>
      <c r="D7" s="226">
        <v>2</v>
      </c>
      <c r="H7" s="99"/>
      <c r="I7" s="100"/>
      <c r="J7" s="100"/>
      <c r="K7" s="100"/>
      <c r="L7" s="100"/>
      <c r="M7" s="100"/>
      <c r="N7" s="100"/>
      <c r="O7" s="100"/>
    </row>
    <row r="8" spans="1:15" ht="12.75">
      <c r="A8" s="241" t="s">
        <v>36</v>
      </c>
      <c r="B8" s="248">
        <v>1</v>
      </c>
      <c r="C8" s="225">
        <v>1</v>
      </c>
      <c r="D8" s="226">
        <v>0</v>
      </c>
      <c r="H8" s="99"/>
      <c r="I8" s="100"/>
      <c r="J8" s="100"/>
      <c r="K8" s="100"/>
      <c r="L8" s="100"/>
      <c r="M8" s="100"/>
      <c r="N8" s="100"/>
      <c r="O8" s="100"/>
    </row>
    <row r="9" spans="1:15" ht="12.75">
      <c r="A9" s="241" t="s">
        <v>15</v>
      </c>
      <c r="B9" s="248">
        <v>1</v>
      </c>
      <c r="C9" s="225">
        <v>1</v>
      </c>
      <c r="D9" s="226">
        <v>0</v>
      </c>
      <c r="H9" s="99"/>
      <c r="I9" s="100"/>
      <c r="J9" s="100"/>
      <c r="K9" s="100"/>
      <c r="L9" s="100"/>
      <c r="M9" s="100"/>
      <c r="N9" s="100"/>
      <c r="O9" s="100"/>
    </row>
    <row r="10" spans="1:15" ht="12.75">
      <c r="A10" s="241" t="s">
        <v>23</v>
      </c>
      <c r="B10" s="248">
        <v>2</v>
      </c>
      <c r="C10" s="225">
        <v>0</v>
      </c>
      <c r="D10" s="226">
        <v>2</v>
      </c>
      <c r="H10" s="99"/>
      <c r="I10" s="100"/>
      <c r="J10" s="100"/>
      <c r="K10" s="100"/>
      <c r="L10" s="100"/>
      <c r="M10" s="100"/>
      <c r="N10" s="100"/>
      <c r="O10" s="100"/>
    </row>
    <row r="11" spans="1:15" ht="12.75">
      <c r="A11" s="241" t="s">
        <v>21</v>
      </c>
      <c r="B11" s="248">
        <v>1</v>
      </c>
      <c r="C11" s="225">
        <v>1</v>
      </c>
      <c r="D11" s="226">
        <v>0</v>
      </c>
      <c r="H11" s="99"/>
      <c r="I11" s="100"/>
      <c r="J11" s="100"/>
      <c r="K11" s="100"/>
      <c r="L11" s="100"/>
      <c r="M11" s="100"/>
      <c r="N11" s="100"/>
      <c r="O11" s="100"/>
    </row>
    <row r="12" spans="1:15" ht="12.75">
      <c r="A12" s="241" t="s">
        <v>13</v>
      </c>
      <c r="B12" s="248">
        <v>6</v>
      </c>
      <c r="C12" s="225">
        <v>0</v>
      </c>
      <c r="D12" s="226">
        <v>6</v>
      </c>
      <c r="H12" s="99"/>
      <c r="I12" s="100"/>
      <c r="J12" s="100"/>
      <c r="K12" s="100"/>
      <c r="L12" s="100"/>
      <c r="M12" s="100"/>
      <c r="N12" s="100"/>
      <c r="O12" s="100"/>
    </row>
    <row r="13" spans="1:15" ht="12.75">
      <c r="A13" s="241" t="s">
        <v>85</v>
      </c>
      <c r="B13" s="248">
        <v>1</v>
      </c>
      <c r="C13" s="225">
        <v>1</v>
      </c>
      <c r="D13" s="226">
        <v>0</v>
      </c>
      <c r="H13" s="99"/>
      <c r="I13" s="100"/>
      <c r="J13" s="100"/>
      <c r="K13" s="100"/>
      <c r="L13" s="100"/>
      <c r="M13" s="100"/>
      <c r="N13" s="100"/>
      <c r="O13" s="100"/>
    </row>
    <row r="14" spans="1:15" ht="12.75">
      <c r="A14" s="241" t="s">
        <v>8</v>
      </c>
      <c r="B14" s="248">
        <v>1</v>
      </c>
      <c r="C14" s="225">
        <v>1</v>
      </c>
      <c r="D14" s="226">
        <v>0</v>
      </c>
      <c r="H14" s="99"/>
      <c r="I14" s="100"/>
      <c r="J14" s="100"/>
      <c r="K14" s="100"/>
      <c r="L14" s="100"/>
      <c r="M14" s="100"/>
      <c r="N14" s="100"/>
      <c r="O14" s="100"/>
    </row>
    <row r="15" spans="1:15" ht="12.75">
      <c r="A15" s="241" t="s">
        <v>40</v>
      </c>
      <c r="B15" s="248">
        <v>3</v>
      </c>
      <c r="C15" s="225">
        <v>3</v>
      </c>
      <c r="D15" s="226">
        <v>0</v>
      </c>
      <c r="H15" s="99"/>
      <c r="I15" s="100"/>
      <c r="J15" s="100"/>
      <c r="K15" s="100"/>
      <c r="L15" s="100"/>
      <c r="M15" s="100"/>
      <c r="N15" s="100"/>
      <c r="O15" s="100"/>
    </row>
    <row r="16" spans="1:15" ht="12.75">
      <c r="A16" s="241" t="s">
        <v>44</v>
      </c>
      <c r="B16" s="248">
        <v>2</v>
      </c>
      <c r="C16" s="225">
        <v>1</v>
      </c>
      <c r="D16" s="226">
        <v>1</v>
      </c>
      <c r="H16" s="99"/>
      <c r="I16" s="100"/>
      <c r="J16" s="100"/>
      <c r="K16" s="100"/>
      <c r="L16" s="100"/>
      <c r="M16" s="100"/>
      <c r="N16" s="100"/>
      <c r="O16" s="100"/>
    </row>
    <row r="17" spans="1:15" ht="12.75">
      <c r="A17" s="241" t="s">
        <v>33</v>
      </c>
      <c r="B17" s="248">
        <v>14</v>
      </c>
      <c r="C17" s="225">
        <v>6</v>
      </c>
      <c r="D17" s="226">
        <v>8</v>
      </c>
      <c r="H17" s="99"/>
      <c r="I17" s="100"/>
      <c r="J17" s="100"/>
      <c r="K17" s="100"/>
      <c r="L17" s="100"/>
      <c r="M17" s="100"/>
      <c r="N17" s="100"/>
      <c r="O17" s="100"/>
    </row>
    <row r="18" spans="1:15" ht="12.75">
      <c r="A18" s="241" t="s">
        <v>227</v>
      </c>
      <c r="B18" s="248">
        <v>23</v>
      </c>
      <c r="C18" s="225">
        <v>23</v>
      </c>
      <c r="D18" s="226">
        <v>0</v>
      </c>
      <c r="H18" s="99"/>
      <c r="I18" s="100"/>
      <c r="J18" s="100"/>
      <c r="K18" s="100"/>
      <c r="L18" s="100"/>
      <c r="M18" s="100"/>
      <c r="N18" s="100"/>
      <c r="O18" s="100"/>
    </row>
    <row r="19" spans="1:15" ht="12.75">
      <c r="A19" s="241" t="s">
        <v>9</v>
      </c>
      <c r="B19" s="248">
        <v>4</v>
      </c>
      <c r="C19" s="225">
        <v>2</v>
      </c>
      <c r="D19" s="226">
        <v>2</v>
      </c>
      <c r="H19" s="99"/>
      <c r="I19" s="100"/>
      <c r="J19" s="100"/>
      <c r="K19" s="100"/>
      <c r="L19" s="100"/>
      <c r="M19" s="100"/>
      <c r="N19" s="100"/>
      <c r="O19" s="100"/>
    </row>
    <row r="20" spans="1:15" ht="12.75">
      <c r="A20" s="241" t="s">
        <v>206</v>
      </c>
      <c r="B20" s="248">
        <v>8</v>
      </c>
      <c r="C20" s="225">
        <v>5</v>
      </c>
      <c r="D20" s="226">
        <v>3</v>
      </c>
      <c r="H20" s="99"/>
      <c r="I20" s="100"/>
      <c r="J20" s="100"/>
      <c r="K20" s="100"/>
      <c r="L20" s="100"/>
      <c r="M20" s="100"/>
      <c r="N20" s="100"/>
      <c r="O20" s="100"/>
    </row>
    <row r="21" spans="1:15" ht="12.75">
      <c r="A21" s="241" t="s">
        <v>83</v>
      </c>
      <c r="B21" s="248">
        <v>3</v>
      </c>
      <c r="C21" s="225">
        <v>2</v>
      </c>
      <c r="D21" s="226">
        <v>1</v>
      </c>
      <c r="H21" s="99"/>
      <c r="I21" s="100"/>
      <c r="J21" s="100"/>
      <c r="K21" s="100"/>
      <c r="L21" s="100"/>
      <c r="M21" s="100"/>
      <c r="N21" s="100"/>
      <c r="O21" s="100"/>
    </row>
    <row r="22" spans="1:15" ht="12.75">
      <c r="A22" s="241" t="s">
        <v>39</v>
      </c>
      <c r="B22" s="248">
        <v>1</v>
      </c>
      <c r="C22" s="225">
        <v>0</v>
      </c>
      <c r="D22" s="226">
        <v>1</v>
      </c>
      <c r="H22" s="99"/>
      <c r="I22" s="100"/>
      <c r="J22" s="100"/>
      <c r="K22" s="100"/>
      <c r="L22" s="100"/>
      <c r="M22" s="100"/>
      <c r="N22" s="100"/>
      <c r="O22" s="100"/>
    </row>
    <row r="23" spans="1:15" ht="12.75">
      <c r="A23" s="241" t="s">
        <v>4</v>
      </c>
      <c r="B23" s="248">
        <v>12</v>
      </c>
      <c r="C23" s="225">
        <v>8</v>
      </c>
      <c r="D23" s="226">
        <v>4</v>
      </c>
      <c r="H23" s="99"/>
      <c r="I23" s="100"/>
      <c r="J23" s="100"/>
      <c r="K23" s="100"/>
      <c r="L23" s="100"/>
      <c r="M23" s="100"/>
      <c r="N23" s="100"/>
      <c r="O23" s="100"/>
    </row>
    <row r="24" spans="1:15" ht="12.75">
      <c r="A24" s="241" t="s">
        <v>17</v>
      </c>
      <c r="B24" s="248">
        <v>2</v>
      </c>
      <c r="C24" s="225">
        <v>1</v>
      </c>
      <c r="D24" s="226">
        <v>1</v>
      </c>
      <c r="H24" s="99"/>
      <c r="I24" s="100"/>
      <c r="J24" s="100"/>
      <c r="K24" s="100"/>
      <c r="L24" s="100"/>
      <c r="M24" s="100"/>
      <c r="N24" s="100"/>
      <c r="O24" s="100"/>
    </row>
    <row r="25" spans="1:15" ht="12.75">
      <c r="A25" s="101" t="s">
        <v>27</v>
      </c>
      <c r="B25" s="343">
        <v>91</v>
      </c>
      <c r="C25" s="343">
        <v>58</v>
      </c>
      <c r="D25" s="102">
        <v>33</v>
      </c>
      <c r="H25" s="99"/>
      <c r="I25" s="100"/>
      <c r="J25" s="100"/>
      <c r="K25" s="100"/>
      <c r="L25" s="100"/>
      <c r="M25" s="100"/>
      <c r="N25" s="100"/>
      <c r="O25" s="100"/>
    </row>
    <row r="26" spans="2:15" ht="12.75">
      <c r="B26" s="121"/>
      <c r="H26" s="99"/>
      <c r="I26" s="100"/>
      <c r="J26" s="100"/>
      <c r="K26" s="100"/>
      <c r="L26" s="100"/>
      <c r="M26" s="100"/>
      <c r="N26" s="100"/>
      <c r="O26" s="100"/>
    </row>
    <row r="27" ht="7.5" customHeight="1"/>
  </sheetData>
  <sheetProtection/>
  <mergeCells count="3">
    <mergeCell ref="A1:E1"/>
    <mergeCell ref="A2:E2"/>
    <mergeCell ref="A3:D3"/>
  </mergeCells>
  <printOptions horizontalCentered="1"/>
  <pageMargins left="0.3937007874015748" right="0.3937007874015748" top="0.49" bottom="0.46" header="0.33" footer="0.17"/>
  <pageSetup fitToHeight="2" horizontalDpi="600" verticalDpi="600" orientation="portrait" paperSize="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zoomScalePageLayoutView="0" workbookViewId="0" topLeftCell="A1">
      <selection activeCell="L18" sqref="L18"/>
    </sheetView>
  </sheetViews>
  <sheetFormatPr defaultColWidth="9.140625" defaultRowHeight="12.75"/>
  <cols>
    <col min="1" max="1" width="19.28125" style="1" bestFit="1" customWidth="1"/>
    <col min="2" max="9" width="7.57421875" style="1" customWidth="1"/>
    <col min="10" max="16384" width="9.140625" style="1" customWidth="1"/>
  </cols>
  <sheetData>
    <row r="1" spans="1:9" s="6" customFormat="1" ht="16.5" customHeight="1">
      <c r="A1" s="381" t="s">
        <v>66</v>
      </c>
      <c r="B1" s="381"/>
      <c r="C1" s="381"/>
      <c r="D1" s="381"/>
      <c r="E1" s="381"/>
      <c r="F1" s="381"/>
      <c r="G1" s="381"/>
      <c r="H1" s="381"/>
      <c r="I1" s="381"/>
    </row>
    <row r="2" spans="1:9" s="6" customFormat="1" ht="18" customHeight="1">
      <c r="A2" s="382" t="str">
        <f>LOWER(Nastavení!B1)</f>
        <v>srpen 2010</v>
      </c>
      <c r="B2" s="382"/>
      <c r="C2" s="382"/>
      <c r="D2" s="382"/>
      <c r="E2" s="382"/>
      <c r="F2" s="382"/>
      <c r="G2" s="382"/>
      <c r="H2" s="382"/>
      <c r="I2" s="382"/>
    </row>
    <row r="3" spans="1:9" s="72" customFormat="1" ht="2.25" customHeight="1">
      <c r="A3" s="75"/>
      <c r="B3" s="75"/>
      <c r="C3" s="75"/>
      <c r="D3" s="75"/>
      <c r="E3" s="75"/>
      <c r="F3" s="75"/>
      <c r="G3" s="75"/>
      <c r="H3" s="75"/>
      <c r="I3" s="75"/>
    </row>
    <row r="4" spans="1:9" s="7" customFormat="1" ht="73.5" customHeight="1">
      <c r="A4" s="50" t="s">
        <v>0</v>
      </c>
      <c r="B4" s="43" t="s">
        <v>27</v>
      </c>
      <c r="C4" s="42" t="s">
        <v>69</v>
      </c>
      <c r="D4" s="43" t="s">
        <v>52</v>
      </c>
      <c r="E4" s="43" t="s">
        <v>233</v>
      </c>
      <c r="F4" s="43" t="s">
        <v>51</v>
      </c>
      <c r="G4" s="43" t="s">
        <v>234</v>
      </c>
      <c r="H4" s="43" t="s">
        <v>145</v>
      </c>
      <c r="I4" s="43" t="s">
        <v>151</v>
      </c>
    </row>
    <row r="5" spans="1:9" s="7" customFormat="1" ht="12" customHeight="1">
      <c r="A5" s="223" t="s">
        <v>6</v>
      </c>
      <c r="B5" s="320">
        <v>2</v>
      </c>
      <c r="C5" s="231">
        <v>0</v>
      </c>
      <c r="D5" s="231">
        <v>0</v>
      </c>
      <c r="E5" s="231">
        <v>0</v>
      </c>
      <c r="F5" s="231">
        <v>0</v>
      </c>
      <c r="G5" s="231">
        <v>0</v>
      </c>
      <c r="H5" s="231">
        <v>0</v>
      </c>
      <c r="I5" s="232">
        <v>2</v>
      </c>
    </row>
    <row r="6" spans="1:9" s="7" customFormat="1" ht="12" customHeight="1">
      <c r="A6" s="223" t="s">
        <v>1</v>
      </c>
      <c r="B6" s="320">
        <v>1</v>
      </c>
      <c r="C6" s="231">
        <v>0</v>
      </c>
      <c r="D6" s="231">
        <v>0</v>
      </c>
      <c r="E6" s="231">
        <v>0</v>
      </c>
      <c r="F6" s="231">
        <v>1</v>
      </c>
      <c r="G6" s="231">
        <v>0</v>
      </c>
      <c r="H6" s="231">
        <v>0</v>
      </c>
      <c r="I6" s="232">
        <v>0</v>
      </c>
    </row>
    <row r="7" spans="1:9" s="7" customFormat="1" ht="12" customHeight="1">
      <c r="A7" s="223" t="s">
        <v>26</v>
      </c>
      <c r="B7" s="320">
        <v>3</v>
      </c>
      <c r="C7" s="231">
        <v>0</v>
      </c>
      <c r="D7" s="231">
        <v>0</v>
      </c>
      <c r="E7" s="231">
        <v>0</v>
      </c>
      <c r="F7" s="231">
        <v>0</v>
      </c>
      <c r="G7" s="231">
        <v>0</v>
      </c>
      <c r="H7" s="231">
        <v>0</v>
      </c>
      <c r="I7" s="232">
        <v>3</v>
      </c>
    </row>
    <row r="8" spans="1:9" s="7" customFormat="1" ht="12" customHeight="1">
      <c r="A8" s="223" t="s">
        <v>36</v>
      </c>
      <c r="B8" s="320">
        <v>1</v>
      </c>
      <c r="C8" s="231">
        <v>0</v>
      </c>
      <c r="D8" s="231">
        <v>1</v>
      </c>
      <c r="E8" s="231">
        <v>0</v>
      </c>
      <c r="F8" s="231">
        <v>0</v>
      </c>
      <c r="G8" s="231">
        <v>0</v>
      </c>
      <c r="H8" s="231">
        <v>0</v>
      </c>
      <c r="I8" s="232">
        <v>0</v>
      </c>
    </row>
    <row r="9" spans="1:9" s="7" customFormat="1" ht="12" customHeight="1">
      <c r="A9" s="223" t="s">
        <v>15</v>
      </c>
      <c r="B9" s="320">
        <v>1</v>
      </c>
      <c r="C9" s="231">
        <v>0</v>
      </c>
      <c r="D9" s="231">
        <v>0</v>
      </c>
      <c r="E9" s="231">
        <v>0</v>
      </c>
      <c r="F9" s="231">
        <v>0</v>
      </c>
      <c r="G9" s="231">
        <v>0</v>
      </c>
      <c r="H9" s="231">
        <v>0</v>
      </c>
      <c r="I9" s="232">
        <v>1</v>
      </c>
    </row>
    <row r="10" spans="1:9" s="7" customFormat="1" ht="12" customHeight="1">
      <c r="A10" s="223" t="s">
        <v>23</v>
      </c>
      <c r="B10" s="320">
        <v>2</v>
      </c>
      <c r="C10" s="231">
        <v>0</v>
      </c>
      <c r="D10" s="231">
        <v>0</v>
      </c>
      <c r="E10" s="231">
        <v>0</v>
      </c>
      <c r="F10" s="231">
        <v>1</v>
      </c>
      <c r="G10" s="231">
        <v>0</v>
      </c>
      <c r="H10" s="231">
        <v>0</v>
      </c>
      <c r="I10" s="232">
        <v>1</v>
      </c>
    </row>
    <row r="11" spans="1:9" s="7" customFormat="1" ht="12" customHeight="1">
      <c r="A11" s="223" t="s">
        <v>21</v>
      </c>
      <c r="B11" s="320">
        <v>1</v>
      </c>
      <c r="C11" s="231">
        <v>0</v>
      </c>
      <c r="D11" s="231">
        <v>0</v>
      </c>
      <c r="E11" s="231">
        <v>0</v>
      </c>
      <c r="F11" s="231">
        <v>0</v>
      </c>
      <c r="G11" s="231">
        <v>0</v>
      </c>
      <c r="H11" s="231">
        <v>0</v>
      </c>
      <c r="I11" s="232">
        <v>1</v>
      </c>
    </row>
    <row r="12" spans="1:9" s="7" customFormat="1" ht="12" customHeight="1">
      <c r="A12" s="223" t="s">
        <v>13</v>
      </c>
      <c r="B12" s="320">
        <v>6</v>
      </c>
      <c r="C12" s="231">
        <v>0</v>
      </c>
      <c r="D12" s="231">
        <v>0</v>
      </c>
      <c r="E12" s="231">
        <v>0</v>
      </c>
      <c r="F12" s="231">
        <v>0</v>
      </c>
      <c r="G12" s="231">
        <v>0</v>
      </c>
      <c r="H12" s="231">
        <v>0</v>
      </c>
      <c r="I12" s="232">
        <v>6</v>
      </c>
    </row>
    <row r="13" spans="1:9" s="7" customFormat="1" ht="12" customHeight="1">
      <c r="A13" s="223" t="s">
        <v>85</v>
      </c>
      <c r="B13" s="320">
        <v>1</v>
      </c>
      <c r="C13" s="231">
        <v>1</v>
      </c>
      <c r="D13" s="231">
        <v>0</v>
      </c>
      <c r="E13" s="231">
        <v>0</v>
      </c>
      <c r="F13" s="231">
        <v>0</v>
      </c>
      <c r="G13" s="231">
        <v>0</v>
      </c>
      <c r="H13" s="231">
        <v>0</v>
      </c>
      <c r="I13" s="232">
        <v>0</v>
      </c>
    </row>
    <row r="14" spans="1:9" s="7" customFormat="1" ht="12" customHeight="1">
      <c r="A14" s="223" t="s">
        <v>8</v>
      </c>
      <c r="B14" s="320">
        <v>1</v>
      </c>
      <c r="C14" s="231">
        <v>0</v>
      </c>
      <c r="D14" s="231">
        <v>0</v>
      </c>
      <c r="E14" s="231">
        <v>0</v>
      </c>
      <c r="F14" s="231">
        <v>0</v>
      </c>
      <c r="G14" s="231">
        <v>0</v>
      </c>
      <c r="H14" s="231">
        <v>1</v>
      </c>
      <c r="I14" s="232">
        <v>0</v>
      </c>
    </row>
    <row r="15" spans="1:9" s="7" customFormat="1" ht="12" customHeight="1">
      <c r="A15" s="223" t="s">
        <v>40</v>
      </c>
      <c r="B15" s="248">
        <v>3</v>
      </c>
      <c r="C15" s="225">
        <v>1</v>
      </c>
      <c r="D15" s="225">
        <v>0</v>
      </c>
      <c r="E15" s="225">
        <v>0</v>
      </c>
      <c r="F15" s="225">
        <v>0</v>
      </c>
      <c r="G15" s="225">
        <v>0</v>
      </c>
      <c r="H15" s="225">
        <v>0</v>
      </c>
      <c r="I15" s="226">
        <v>2</v>
      </c>
    </row>
    <row r="16" spans="1:9" s="7" customFormat="1" ht="12" customHeight="1">
      <c r="A16" s="223" t="s">
        <v>44</v>
      </c>
      <c r="B16" s="248">
        <v>2</v>
      </c>
      <c r="C16" s="225">
        <v>0</v>
      </c>
      <c r="D16" s="225">
        <v>0</v>
      </c>
      <c r="E16" s="225">
        <v>1</v>
      </c>
      <c r="F16" s="225">
        <v>1</v>
      </c>
      <c r="G16" s="225">
        <v>0</v>
      </c>
      <c r="H16" s="225">
        <v>0</v>
      </c>
      <c r="I16" s="226">
        <v>0</v>
      </c>
    </row>
    <row r="17" spans="1:9" s="7" customFormat="1" ht="12" customHeight="1">
      <c r="A17" s="223" t="s">
        <v>33</v>
      </c>
      <c r="B17" s="248">
        <v>14</v>
      </c>
      <c r="C17" s="225">
        <v>0</v>
      </c>
      <c r="D17" s="225">
        <v>1</v>
      </c>
      <c r="E17" s="225">
        <v>2</v>
      </c>
      <c r="F17" s="225">
        <v>0</v>
      </c>
      <c r="G17" s="225">
        <v>0</v>
      </c>
      <c r="H17" s="225">
        <v>1</v>
      </c>
      <c r="I17" s="226">
        <v>10</v>
      </c>
    </row>
    <row r="18" spans="1:9" s="7" customFormat="1" ht="12" customHeight="1">
      <c r="A18" s="223" t="s">
        <v>227</v>
      </c>
      <c r="B18" s="248">
        <v>23</v>
      </c>
      <c r="C18" s="225">
        <v>0</v>
      </c>
      <c r="D18" s="225">
        <v>0</v>
      </c>
      <c r="E18" s="225">
        <v>0</v>
      </c>
      <c r="F18" s="225">
        <v>0</v>
      </c>
      <c r="G18" s="225">
        <v>0</v>
      </c>
      <c r="H18" s="225">
        <v>0</v>
      </c>
      <c r="I18" s="226">
        <v>23</v>
      </c>
    </row>
    <row r="19" spans="1:9" s="7" customFormat="1" ht="12" customHeight="1">
      <c r="A19" s="223" t="s">
        <v>9</v>
      </c>
      <c r="B19" s="248">
        <v>4</v>
      </c>
      <c r="C19" s="225">
        <v>0</v>
      </c>
      <c r="D19" s="225">
        <v>0</v>
      </c>
      <c r="E19" s="225">
        <v>0</v>
      </c>
      <c r="F19" s="225">
        <v>1</v>
      </c>
      <c r="G19" s="225">
        <v>0</v>
      </c>
      <c r="H19" s="225">
        <v>0</v>
      </c>
      <c r="I19" s="226">
        <v>3</v>
      </c>
    </row>
    <row r="20" spans="1:9" s="7" customFormat="1" ht="12" customHeight="1">
      <c r="A20" s="223" t="s">
        <v>206</v>
      </c>
      <c r="B20" s="248">
        <v>8</v>
      </c>
      <c r="C20" s="225">
        <v>0</v>
      </c>
      <c r="D20" s="225">
        <v>0</v>
      </c>
      <c r="E20" s="225">
        <v>0</v>
      </c>
      <c r="F20" s="225">
        <v>0</v>
      </c>
      <c r="G20" s="225">
        <v>0</v>
      </c>
      <c r="H20" s="225">
        <v>0</v>
      </c>
      <c r="I20" s="226">
        <v>8</v>
      </c>
    </row>
    <row r="21" spans="1:9" s="7" customFormat="1" ht="12" customHeight="1">
      <c r="A21" s="223" t="s">
        <v>83</v>
      </c>
      <c r="B21" s="248">
        <v>3</v>
      </c>
      <c r="C21" s="225">
        <v>0</v>
      </c>
      <c r="D21" s="225">
        <v>0</v>
      </c>
      <c r="E21" s="225">
        <v>0</v>
      </c>
      <c r="F21" s="225">
        <v>0</v>
      </c>
      <c r="G21" s="225">
        <v>0</v>
      </c>
      <c r="H21" s="225">
        <v>2</v>
      </c>
      <c r="I21" s="226">
        <v>1</v>
      </c>
    </row>
    <row r="22" spans="1:9" s="7" customFormat="1" ht="12" customHeight="1">
      <c r="A22" s="223" t="s">
        <v>39</v>
      </c>
      <c r="B22" s="248">
        <v>1</v>
      </c>
      <c r="C22" s="225">
        <v>0</v>
      </c>
      <c r="D22" s="225">
        <v>0</v>
      </c>
      <c r="E22" s="225">
        <v>0</v>
      </c>
      <c r="F22" s="225">
        <v>0</v>
      </c>
      <c r="G22" s="225">
        <v>0</v>
      </c>
      <c r="H22" s="225">
        <v>0</v>
      </c>
      <c r="I22" s="226">
        <v>1</v>
      </c>
    </row>
    <row r="23" spans="1:9" s="7" customFormat="1" ht="12" customHeight="1">
      <c r="A23" s="223" t="s">
        <v>4</v>
      </c>
      <c r="B23" s="248">
        <v>12</v>
      </c>
      <c r="C23" s="225">
        <v>0</v>
      </c>
      <c r="D23" s="225">
        <v>0</v>
      </c>
      <c r="E23" s="225">
        <v>0</v>
      </c>
      <c r="F23" s="225">
        <v>2</v>
      </c>
      <c r="G23" s="225">
        <v>2</v>
      </c>
      <c r="H23" s="225">
        <v>0</v>
      </c>
      <c r="I23" s="226">
        <v>8</v>
      </c>
    </row>
    <row r="24" spans="1:9" s="7" customFormat="1" ht="12" customHeight="1">
      <c r="A24" s="223" t="s">
        <v>17</v>
      </c>
      <c r="B24" s="248">
        <v>2</v>
      </c>
      <c r="C24" s="225">
        <v>0</v>
      </c>
      <c r="D24" s="225">
        <v>0</v>
      </c>
      <c r="E24" s="225">
        <v>0</v>
      </c>
      <c r="F24" s="225">
        <v>1</v>
      </c>
      <c r="G24" s="225">
        <v>0</v>
      </c>
      <c r="H24" s="225">
        <v>0</v>
      </c>
      <c r="I24" s="226">
        <v>1</v>
      </c>
    </row>
    <row r="25" spans="1:11" s="7" customFormat="1" ht="12" customHeight="1">
      <c r="A25" s="46" t="s">
        <v>27</v>
      </c>
      <c r="B25" s="51">
        <v>91</v>
      </c>
      <c r="C25" s="48">
        <v>2</v>
      </c>
      <c r="D25" s="48">
        <v>2</v>
      </c>
      <c r="E25" s="48">
        <v>3</v>
      </c>
      <c r="F25" s="48">
        <v>7</v>
      </c>
      <c r="G25" s="48">
        <v>2</v>
      </c>
      <c r="H25" s="48">
        <v>4</v>
      </c>
      <c r="I25" s="48">
        <v>71</v>
      </c>
      <c r="K25" s="187"/>
    </row>
    <row r="26" spans="1:9" s="7" customFormat="1" ht="12" customHeight="1">
      <c r="A26" s="243" t="s">
        <v>50</v>
      </c>
      <c r="B26" s="308">
        <v>100</v>
      </c>
      <c r="C26" s="308">
        <v>2.2</v>
      </c>
      <c r="D26" s="308">
        <v>2.2</v>
      </c>
      <c r="E26" s="308">
        <v>3.3</v>
      </c>
      <c r="F26" s="308">
        <v>7.69</v>
      </c>
      <c r="G26" s="308">
        <v>2.2</v>
      </c>
      <c r="H26" s="308">
        <v>4.39</v>
      </c>
      <c r="I26" s="344">
        <v>78.02</v>
      </c>
    </row>
    <row r="27" spans="1:11" s="7" customFormat="1" ht="1.5" customHeight="1">
      <c r="A27" s="1"/>
      <c r="B27" s="1"/>
      <c r="C27" s="120"/>
      <c r="D27" s="120"/>
      <c r="E27" s="120"/>
      <c r="F27" s="120"/>
      <c r="G27" s="120"/>
      <c r="H27" s="120"/>
      <c r="I27" s="120"/>
      <c r="K27" s="187"/>
    </row>
    <row r="28" spans="1:9" s="7" customFormat="1" ht="36.75" customHeight="1">
      <c r="A28" s="365" t="s">
        <v>180</v>
      </c>
      <c r="B28" s="365"/>
      <c r="C28" s="365"/>
      <c r="D28" s="365"/>
      <c r="E28" s="365"/>
      <c r="F28" s="365"/>
      <c r="G28" s="365"/>
      <c r="H28" s="365"/>
      <c r="I28" s="365"/>
    </row>
    <row r="29" spans="1:9" s="7" customFormat="1" ht="24" customHeight="1">
      <c r="A29" s="1"/>
      <c r="B29" s="1"/>
      <c r="C29" s="1"/>
      <c r="D29" s="1"/>
      <c r="E29" s="1"/>
      <c r="F29" s="1"/>
      <c r="G29" s="1"/>
      <c r="H29" s="1"/>
      <c r="I29" s="1"/>
    </row>
    <row r="30" spans="1:9" s="7" customFormat="1" ht="12" customHeight="1">
      <c r="A30" s="1"/>
      <c r="B30" s="1"/>
      <c r="C30" s="196"/>
      <c r="D30" s="196"/>
      <c r="E30" s="196"/>
      <c r="F30" s="196"/>
      <c r="G30" s="196"/>
      <c r="H30" s="196"/>
      <c r="I30" s="196"/>
    </row>
    <row r="33" spans="5:7" ht="12.75">
      <c r="E33" s="120"/>
      <c r="F33" s="120"/>
      <c r="G33" s="120"/>
    </row>
    <row r="34" spans="5:7" ht="12.75">
      <c r="E34" s="120"/>
      <c r="F34" s="120"/>
      <c r="G34" s="120"/>
    </row>
  </sheetData>
  <sheetProtection/>
  <mergeCells count="3">
    <mergeCell ref="A28:I28"/>
    <mergeCell ref="A1:I1"/>
    <mergeCell ref="A2:I2"/>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P29"/>
  <sheetViews>
    <sheetView showGridLines="0" view="pageBreakPreview" zoomScaleSheetLayoutView="100" zoomScalePageLayoutView="0" workbookViewId="0" topLeftCell="A1">
      <selection activeCell="N13" sqref="N1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1" customWidth="1"/>
    <col min="6" max="6" width="6.7109375" style="1" customWidth="1"/>
    <col min="7" max="7" width="6.7109375" style="4" customWidth="1"/>
    <col min="8" max="9" width="8.28125" style="1" customWidth="1"/>
    <col min="10" max="10" width="10.7109375" style="1" customWidth="1"/>
    <col min="11" max="11" width="7.140625" style="1" bestFit="1" customWidth="1"/>
    <col min="12" max="12" width="6.7109375" style="16" customWidth="1"/>
    <col min="13" max="13" width="8.00390625" style="55" customWidth="1"/>
    <col min="14" max="14" width="7.00390625" style="55" customWidth="1"/>
    <col min="15" max="15" width="5.00390625" style="55" customWidth="1"/>
    <col min="16" max="16" width="9.140625" style="16" customWidth="1"/>
    <col min="17" max="16384" width="9.140625" style="1" customWidth="1"/>
  </cols>
  <sheetData>
    <row r="1" spans="1:16" s="19" customFormat="1" ht="15.75">
      <c r="A1" s="381" t="s">
        <v>181</v>
      </c>
      <c r="B1" s="402"/>
      <c r="C1" s="402"/>
      <c r="D1" s="402"/>
      <c r="E1" s="402"/>
      <c r="F1" s="402"/>
      <c r="G1" s="402"/>
      <c r="H1" s="402"/>
      <c r="I1" s="402"/>
      <c r="J1" s="402"/>
      <c r="K1" s="18"/>
      <c r="L1" s="20"/>
      <c r="M1" s="55"/>
      <c r="N1" s="55"/>
      <c r="O1" s="55"/>
      <c r="P1" s="20"/>
    </row>
    <row r="2" spans="1:16" s="19" customFormat="1" ht="24.75" customHeight="1">
      <c r="A2" s="403" t="str">
        <f>LOWER(Nastavení!B1)</f>
        <v>srpen 2010</v>
      </c>
      <c r="B2" s="404"/>
      <c r="C2" s="404"/>
      <c r="D2" s="404"/>
      <c r="E2" s="404"/>
      <c r="F2" s="404"/>
      <c r="G2" s="404"/>
      <c r="H2" s="404"/>
      <c r="I2" s="404"/>
      <c r="J2" s="404"/>
      <c r="K2" s="18"/>
      <c r="L2" s="20"/>
      <c r="M2" s="55"/>
      <c r="N2" s="55"/>
      <c r="O2" s="55"/>
      <c r="P2" s="20"/>
    </row>
    <row r="3" spans="1:16" s="81" customFormat="1" ht="8.25">
      <c r="A3" s="76"/>
      <c r="B3" s="77"/>
      <c r="C3" s="77"/>
      <c r="D3" s="77"/>
      <c r="E3" s="77"/>
      <c r="F3" s="77"/>
      <c r="G3" s="77"/>
      <c r="H3" s="77"/>
      <c r="I3" s="93" t="s">
        <v>108</v>
      </c>
      <c r="J3" s="77"/>
      <c r="K3" s="78"/>
      <c r="L3" s="79"/>
      <c r="M3" s="80"/>
      <c r="N3" s="80"/>
      <c r="O3" s="80"/>
      <c r="P3" s="79"/>
    </row>
    <row r="4" spans="2:16" s="6" customFormat="1" ht="12.75">
      <c r="B4" s="383" t="s">
        <v>0</v>
      </c>
      <c r="C4" s="366" t="s">
        <v>55</v>
      </c>
      <c r="D4" s="400"/>
      <c r="E4" s="401"/>
      <c r="F4" s="366" t="s">
        <v>56</v>
      </c>
      <c r="G4" s="400"/>
      <c r="H4" s="401"/>
      <c r="I4" s="383" t="s">
        <v>27</v>
      </c>
      <c r="J4" s="5"/>
      <c r="K4" s="5"/>
      <c r="L4" s="21"/>
      <c r="M4" s="55"/>
      <c r="N4" s="55"/>
      <c r="O4" s="55"/>
      <c r="P4" s="21"/>
    </row>
    <row r="5" spans="2:16" s="6" customFormat="1" ht="12.75">
      <c r="B5" s="405"/>
      <c r="C5" s="200" t="s">
        <v>28</v>
      </c>
      <c r="D5" s="201" t="s">
        <v>29</v>
      </c>
      <c r="E5" s="202" t="s">
        <v>27</v>
      </c>
      <c r="F5" s="201" t="s">
        <v>28</v>
      </c>
      <c r="G5" s="201" t="s">
        <v>29</v>
      </c>
      <c r="H5" s="202" t="s">
        <v>62</v>
      </c>
      <c r="I5" s="405"/>
      <c r="J5" s="5"/>
      <c r="K5" s="5"/>
      <c r="L5" s="21"/>
      <c r="M5" s="55"/>
      <c r="N5" s="55"/>
      <c r="O5" s="55"/>
      <c r="P5" s="21"/>
    </row>
    <row r="6" spans="2:16" s="6" customFormat="1" ht="12.75">
      <c r="B6" s="223" t="s">
        <v>6</v>
      </c>
      <c r="C6" s="247">
        <v>2</v>
      </c>
      <c r="D6" s="221">
        <v>0</v>
      </c>
      <c r="E6" s="222">
        <v>2</v>
      </c>
      <c r="F6" s="247">
        <v>0</v>
      </c>
      <c r="G6" s="221">
        <v>0</v>
      </c>
      <c r="H6" s="222">
        <v>0</v>
      </c>
      <c r="I6" s="244">
        <v>2</v>
      </c>
      <c r="J6" s="1"/>
      <c r="K6" s="1"/>
      <c r="L6" s="21"/>
      <c r="M6" s="55"/>
      <c r="N6" s="55"/>
      <c r="O6" s="55"/>
      <c r="P6" s="21"/>
    </row>
    <row r="7" spans="2:16" s="6" customFormat="1" ht="12.75">
      <c r="B7" s="223" t="s">
        <v>1</v>
      </c>
      <c r="C7" s="320">
        <v>1</v>
      </c>
      <c r="D7" s="231">
        <v>0</v>
      </c>
      <c r="E7" s="232">
        <v>1</v>
      </c>
      <c r="F7" s="320">
        <v>0</v>
      </c>
      <c r="G7" s="231">
        <v>0</v>
      </c>
      <c r="H7" s="232">
        <v>0</v>
      </c>
      <c r="I7" s="244">
        <v>1</v>
      </c>
      <c r="J7" s="1"/>
      <c r="K7" s="1"/>
      <c r="L7" s="21"/>
      <c r="M7" s="55"/>
      <c r="N7" s="55"/>
      <c r="O7" s="55"/>
      <c r="P7" s="21"/>
    </row>
    <row r="8" spans="2:16" s="6" customFormat="1" ht="12.75">
      <c r="B8" s="223" t="s">
        <v>26</v>
      </c>
      <c r="C8" s="320">
        <v>2</v>
      </c>
      <c r="D8" s="231">
        <v>0</v>
      </c>
      <c r="E8" s="232">
        <v>2</v>
      </c>
      <c r="F8" s="320">
        <v>0</v>
      </c>
      <c r="G8" s="231">
        <v>1</v>
      </c>
      <c r="H8" s="232">
        <v>1</v>
      </c>
      <c r="I8" s="244">
        <v>3</v>
      </c>
      <c r="J8" s="1"/>
      <c r="K8" s="1"/>
      <c r="L8" s="21"/>
      <c r="M8" s="55"/>
      <c r="N8" s="55"/>
      <c r="O8" s="55"/>
      <c r="P8" s="21"/>
    </row>
    <row r="9" spans="2:16" s="6" customFormat="1" ht="12.75">
      <c r="B9" s="223" t="s">
        <v>36</v>
      </c>
      <c r="C9" s="320">
        <v>1</v>
      </c>
      <c r="D9" s="231">
        <v>0</v>
      </c>
      <c r="E9" s="232">
        <v>1</v>
      </c>
      <c r="F9" s="320">
        <v>0</v>
      </c>
      <c r="G9" s="231">
        <v>0</v>
      </c>
      <c r="H9" s="232">
        <v>0</v>
      </c>
      <c r="I9" s="244">
        <v>1</v>
      </c>
      <c r="J9" s="1"/>
      <c r="K9" s="1"/>
      <c r="L9" s="21"/>
      <c r="M9" s="55"/>
      <c r="N9" s="55"/>
      <c r="O9" s="55"/>
      <c r="P9" s="21"/>
    </row>
    <row r="10" spans="2:16" s="6" customFormat="1" ht="12.75">
      <c r="B10" s="223" t="s">
        <v>15</v>
      </c>
      <c r="C10" s="320">
        <v>1</v>
      </c>
      <c r="D10" s="231">
        <v>0</v>
      </c>
      <c r="E10" s="232">
        <v>1</v>
      </c>
      <c r="F10" s="320">
        <v>0</v>
      </c>
      <c r="G10" s="231">
        <v>0</v>
      </c>
      <c r="H10" s="232">
        <v>0</v>
      </c>
      <c r="I10" s="244">
        <v>1</v>
      </c>
      <c r="J10" s="1"/>
      <c r="K10" s="1"/>
      <c r="L10" s="21"/>
      <c r="M10" s="55"/>
      <c r="N10" s="55"/>
      <c r="O10" s="55"/>
      <c r="P10" s="21"/>
    </row>
    <row r="11" spans="2:16" s="6" customFormat="1" ht="12.75">
      <c r="B11" s="223" t="s">
        <v>23</v>
      </c>
      <c r="C11" s="320">
        <v>2</v>
      </c>
      <c r="D11" s="231">
        <v>0</v>
      </c>
      <c r="E11" s="232">
        <v>2</v>
      </c>
      <c r="F11" s="320">
        <v>0</v>
      </c>
      <c r="G11" s="231">
        <v>0</v>
      </c>
      <c r="H11" s="232">
        <v>0</v>
      </c>
      <c r="I11" s="244">
        <v>2</v>
      </c>
      <c r="J11" s="1"/>
      <c r="K11" s="1"/>
      <c r="L11" s="21"/>
      <c r="M11" s="55"/>
      <c r="N11" s="55"/>
      <c r="O11" s="55"/>
      <c r="P11" s="21"/>
    </row>
    <row r="12" spans="2:16" s="6" customFormat="1" ht="12.75">
      <c r="B12" s="223" t="s">
        <v>21</v>
      </c>
      <c r="C12" s="320">
        <v>1</v>
      </c>
      <c r="D12" s="231">
        <v>0</v>
      </c>
      <c r="E12" s="232">
        <v>1</v>
      </c>
      <c r="F12" s="320">
        <v>0</v>
      </c>
      <c r="G12" s="231">
        <v>0</v>
      </c>
      <c r="H12" s="232">
        <v>0</v>
      </c>
      <c r="I12" s="244">
        <v>1</v>
      </c>
      <c r="J12" s="1"/>
      <c r="K12" s="1"/>
      <c r="L12" s="21"/>
      <c r="M12" s="55"/>
      <c r="N12" s="55"/>
      <c r="O12" s="55"/>
      <c r="P12" s="21"/>
    </row>
    <row r="13" spans="2:16" s="6" customFormat="1" ht="12.75">
      <c r="B13" s="223" t="s">
        <v>13</v>
      </c>
      <c r="C13" s="320">
        <v>2</v>
      </c>
      <c r="D13" s="231">
        <v>2</v>
      </c>
      <c r="E13" s="232">
        <v>4</v>
      </c>
      <c r="F13" s="320">
        <v>2</v>
      </c>
      <c r="G13" s="231">
        <v>0</v>
      </c>
      <c r="H13" s="232">
        <v>2</v>
      </c>
      <c r="I13" s="244">
        <v>6</v>
      </c>
      <c r="J13" s="1"/>
      <c r="K13" s="1"/>
      <c r="L13" s="21"/>
      <c r="M13" s="55"/>
      <c r="N13" s="55"/>
      <c r="O13" s="55"/>
      <c r="P13" s="21"/>
    </row>
    <row r="14" spans="2:16" s="6" customFormat="1" ht="12.75">
      <c r="B14" s="223" t="s">
        <v>85</v>
      </c>
      <c r="C14" s="320">
        <v>0</v>
      </c>
      <c r="D14" s="231">
        <v>0</v>
      </c>
      <c r="E14" s="232">
        <v>0</v>
      </c>
      <c r="F14" s="320">
        <v>1</v>
      </c>
      <c r="G14" s="231">
        <v>0</v>
      </c>
      <c r="H14" s="232">
        <v>1</v>
      </c>
      <c r="I14" s="244">
        <v>1</v>
      </c>
      <c r="J14" s="1"/>
      <c r="K14" s="1"/>
      <c r="L14" s="21"/>
      <c r="M14" s="55"/>
      <c r="N14" s="55"/>
      <c r="O14" s="55"/>
      <c r="P14" s="21"/>
    </row>
    <row r="15" spans="2:16" s="6" customFormat="1" ht="12.75">
      <c r="B15" s="223" t="s">
        <v>8</v>
      </c>
      <c r="C15" s="320">
        <v>0</v>
      </c>
      <c r="D15" s="231">
        <v>0</v>
      </c>
      <c r="E15" s="232">
        <v>0</v>
      </c>
      <c r="F15" s="320">
        <v>0</v>
      </c>
      <c r="G15" s="231">
        <v>1</v>
      </c>
      <c r="H15" s="232">
        <v>1</v>
      </c>
      <c r="I15" s="244">
        <v>1</v>
      </c>
      <c r="J15" s="1"/>
      <c r="K15" s="1"/>
      <c r="L15" s="21"/>
      <c r="M15" s="55"/>
      <c r="N15" s="55"/>
      <c r="O15" s="55"/>
      <c r="P15" s="21"/>
    </row>
    <row r="16" spans="2:16" s="6" customFormat="1" ht="12.75">
      <c r="B16" s="223" t="s">
        <v>40</v>
      </c>
      <c r="C16" s="248">
        <v>3</v>
      </c>
      <c r="D16" s="225">
        <v>0</v>
      </c>
      <c r="E16" s="226">
        <v>3</v>
      </c>
      <c r="F16" s="248">
        <v>0</v>
      </c>
      <c r="G16" s="225">
        <v>0</v>
      </c>
      <c r="H16" s="226">
        <v>0</v>
      </c>
      <c r="I16" s="244">
        <v>3</v>
      </c>
      <c r="J16" s="1"/>
      <c r="K16" s="1"/>
      <c r="L16" s="21"/>
      <c r="M16" s="55"/>
      <c r="N16" s="55"/>
      <c r="O16" s="55"/>
      <c r="P16" s="21"/>
    </row>
    <row r="17" spans="2:16" s="6" customFormat="1" ht="12.75">
      <c r="B17" s="223" t="s">
        <v>44</v>
      </c>
      <c r="C17" s="248">
        <v>2</v>
      </c>
      <c r="D17" s="225">
        <v>0</v>
      </c>
      <c r="E17" s="226">
        <v>2</v>
      </c>
      <c r="F17" s="248">
        <v>0</v>
      </c>
      <c r="G17" s="225">
        <v>0</v>
      </c>
      <c r="H17" s="226">
        <v>0</v>
      </c>
      <c r="I17" s="244">
        <v>2</v>
      </c>
      <c r="J17" s="1"/>
      <c r="K17" s="1"/>
      <c r="L17" s="21"/>
      <c r="M17" s="55"/>
      <c r="N17" s="55"/>
      <c r="O17" s="55"/>
      <c r="P17" s="21"/>
    </row>
    <row r="18" spans="2:16" s="6" customFormat="1" ht="12.75">
      <c r="B18" s="223" t="s">
        <v>33</v>
      </c>
      <c r="C18" s="248">
        <v>8</v>
      </c>
      <c r="D18" s="225">
        <v>3</v>
      </c>
      <c r="E18" s="226">
        <v>11</v>
      </c>
      <c r="F18" s="248">
        <v>3</v>
      </c>
      <c r="G18" s="225">
        <v>0</v>
      </c>
      <c r="H18" s="226">
        <v>3</v>
      </c>
      <c r="I18" s="244">
        <v>14</v>
      </c>
      <c r="J18" s="1"/>
      <c r="K18" s="1"/>
      <c r="L18" s="21"/>
      <c r="M18" s="55"/>
      <c r="N18" s="55"/>
      <c r="O18" s="55"/>
      <c r="P18" s="21"/>
    </row>
    <row r="19" spans="2:16" s="6" customFormat="1" ht="12.75">
      <c r="B19" s="223" t="s">
        <v>227</v>
      </c>
      <c r="C19" s="248">
        <v>10</v>
      </c>
      <c r="D19" s="225">
        <v>5</v>
      </c>
      <c r="E19" s="226">
        <v>15</v>
      </c>
      <c r="F19" s="248">
        <v>5</v>
      </c>
      <c r="G19" s="225">
        <v>3</v>
      </c>
      <c r="H19" s="226">
        <v>8</v>
      </c>
      <c r="I19" s="244">
        <v>23</v>
      </c>
      <c r="J19" s="1"/>
      <c r="K19" s="1"/>
      <c r="L19" s="21"/>
      <c r="M19" s="55"/>
      <c r="N19" s="55"/>
      <c r="O19" s="55"/>
      <c r="P19" s="21"/>
    </row>
    <row r="20" spans="2:16" s="6" customFormat="1" ht="12.75">
      <c r="B20" s="223" t="s">
        <v>9</v>
      </c>
      <c r="C20" s="248">
        <v>3</v>
      </c>
      <c r="D20" s="225">
        <v>0</v>
      </c>
      <c r="E20" s="226">
        <v>3</v>
      </c>
      <c r="F20" s="248">
        <v>1</v>
      </c>
      <c r="G20" s="225">
        <v>0</v>
      </c>
      <c r="H20" s="226">
        <v>1</v>
      </c>
      <c r="I20" s="244">
        <v>4</v>
      </c>
      <c r="J20" s="1"/>
      <c r="K20" s="1"/>
      <c r="L20" s="21"/>
      <c r="M20" s="55"/>
      <c r="N20" s="55"/>
      <c r="O20" s="55"/>
      <c r="P20" s="21"/>
    </row>
    <row r="21" spans="2:16" s="6" customFormat="1" ht="12.75">
      <c r="B21" s="223" t="s">
        <v>206</v>
      </c>
      <c r="C21" s="248">
        <v>5</v>
      </c>
      <c r="D21" s="225">
        <v>2</v>
      </c>
      <c r="E21" s="226">
        <v>7</v>
      </c>
      <c r="F21" s="248">
        <v>1</v>
      </c>
      <c r="G21" s="225">
        <v>0</v>
      </c>
      <c r="H21" s="226">
        <v>1</v>
      </c>
      <c r="I21" s="244">
        <v>8</v>
      </c>
      <c r="J21" s="1"/>
      <c r="K21" s="1"/>
      <c r="L21" s="21"/>
      <c r="M21" s="55"/>
      <c r="N21" s="55"/>
      <c r="O21" s="55"/>
      <c r="P21" s="21"/>
    </row>
    <row r="22" spans="2:16" s="6" customFormat="1" ht="12.75">
      <c r="B22" s="223" t="s">
        <v>83</v>
      </c>
      <c r="C22" s="248">
        <v>1</v>
      </c>
      <c r="D22" s="225">
        <v>0</v>
      </c>
      <c r="E22" s="226">
        <v>1</v>
      </c>
      <c r="F22" s="248">
        <v>1</v>
      </c>
      <c r="G22" s="225">
        <v>1</v>
      </c>
      <c r="H22" s="226">
        <v>2</v>
      </c>
      <c r="I22" s="244">
        <v>3</v>
      </c>
      <c r="J22" s="1"/>
      <c r="K22" s="1"/>
      <c r="L22" s="21"/>
      <c r="M22" s="55"/>
      <c r="N22" s="55"/>
      <c r="O22" s="55"/>
      <c r="P22" s="21"/>
    </row>
    <row r="23" spans="2:16" s="6" customFormat="1" ht="12.75">
      <c r="B23" s="223" t="s">
        <v>39</v>
      </c>
      <c r="C23" s="248">
        <v>1</v>
      </c>
      <c r="D23" s="225">
        <v>0</v>
      </c>
      <c r="E23" s="226">
        <v>1</v>
      </c>
      <c r="F23" s="248">
        <v>0</v>
      </c>
      <c r="G23" s="225">
        <v>0</v>
      </c>
      <c r="H23" s="226">
        <v>0</v>
      </c>
      <c r="I23" s="244">
        <v>1</v>
      </c>
      <c r="J23" s="1"/>
      <c r="K23" s="1"/>
      <c r="L23" s="21"/>
      <c r="M23" s="55"/>
      <c r="N23" s="55"/>
      <c r="O23" s="55"/>
      <c r="P23" s="21"/>
    </row>
    <row r="24" spans="2:16" s="6" customFormat="1" ht="12.75">
      <c r="B24" s="223" t="s">
        <v>4</v>
      </c>
      <c r="C24" s="248">
        <v>5</v>
      </c>
      <c r="D24" s="225">
        <v>4</v>
      </c>
      <c r="E24" s="226">
        <v>9</v>
      </c>
      <c r="F24" s="248">
        <v>1</v>
      </c>
      <c r="G24" s="225">
        <v>2</v>
      </c>
      <c r="H24" s="226">
        <v>3</v>
      </c>
      <c r="I24" s="244">
        <v>12</v>
      </c>
      <c r="J24" s="1"/>
      <c r="K24" s="1"/>
      <c r="L24" s="21"/>
      <c r="M24" s="55"/>
      <c r="N24" s="55"/>
      <c r="O24" s="55"/>
      <c r="P24" s="21"/>
    </row>
    <row r="25" spans="2:16" s="6" customFormat="1" ht="12.75">
      <c r="B25" s="223" t="s">
        <v>17</v>
      </c>
      <c r="C25" s="248">
        <v>2</v>
      </c>
      <c r="D25" s="225">
        <v>0</v>
      </c>
      <c r="E25" s="226">
        <v>2</v>
      </c>
      <c r="F25" s="248">
        <v>0</v>
      </c>
      <c r="G25" s="225">
        <v>0</v>
      </c>
      <c r="H25" s="226">
        <v>0</v>
      </c>
      <c r="I25" s="244">
        <v>2</v>
      </c>
      <c r="J25" s="1"/>
      <c r="K25" s="1"/>
      <c r="L25" s="21"/>
      <c r="M25" s="55"/>
      <c r="N25" s="55"/>
      <c r="O25" s="55"/>
      <c r="P25" s="21"/>
    </row>
    <row r="26" spans="2:16" s="6" customFormat="1" ht="12.75">
      <c r="B26" s="46" t="s">
        <v>27</v>
      </c>
      <c r="C26" s="51">
        <v>52</v>
      </c>
      <c r="D26" s="48">
        <v>16</v>
      </c>
      <c r="E26" s="47">
        <v>68</v>
      </c>
      <c r="F26" s="48">
        <v>15</v>
      </c>
      <c r="G26" s="48">
        <v>8</v>
      </c>
      <c r="H26" s="48">
        <v>23</v>
      </c>
      <c r="I26" s="47">
        <v>91</v>
      </c>
      <c r="J26" s="1"/>
      <c r="K26" s="1"/>
      <c r="L26" s="21"/>
      <c r="M26" s="188"/>
      <c r="N26" s="55"/>
      <c r="O26" s="55"/>
      <c r="P26" s="21"/>
    </row>
    <row r="29" spans="3:9" ht="12.75">
      <c r="C29" s="120"/>
      <c r="D29" s="120"/>
      <c r="E29" s="120"/>
      <c r="F29" s="120"/>
      <c r="G29" s="120"/>
      <c r="H29" s="120"/>
      <c r="I29" s="120"/>
    </row>
  </sheetData>
  <sheetProtection/>
  <mergeCells count="6">
    <mergeCell ref="C4:E4"/>
    <mergeCell ref="F4:H4"/>
    <mergeCell ref="A1:J1"/>
    <mergeCell ref="A2:J2"/>
    <mergeCell ref="B4:B5"/>
    <mergeCell ref="I4:I5"/>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8.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O7" sqref="O7"/>
    </sheetView>
  </sheetViews>
  <sheetFormatPr defaultColWidth="9.140625" defaultRowHeight="12.75"/>
  <cols>
    <col min="1" max="1" width="16.7109375" style="12" customWidth="1"/>
    <col min="2" max="5" width="6.28125" style="12" customWidth="1"/>
    <col min="6" max="6" width="7.00390625" style="12" customWidth="1"/>
    <col min="7" max="7" width="5.8515625" style="12" customWidth="1"/>
    <col min="8" max="8" width="6.28125" style="12" customWidth="1"/>
    <col min="9" max="9" width="6.00390625" style="12" customWidth="1"/>
    <col min="10" max="10" width="7.00390625" style="12" customWidth="1"/>
    <col min="11" max="13" width="6.28125" style="12" customWidth="1"/>
    <col min="14" max="16384" width="9.140625" style="12" customWidth="1"/>
  </cols>
  <sheetData>
    <row r="1" spans="1:13" ht="20.25" customHeight="1">
      <c r="A1" s="420" t="s">
        <v>63</v>
      </c>
      <c r="B1" s="421"/>
      <c r="C1" s="421"/>
      <c r="D1" s="421"/>
      <c r="E1" s="421"/>
      <c r="F1" s="421"/>
      <c r="G1" s="421"/>
      <c r="H1" s="421"/>
      <c r="I1" s="421"/>
      <c r="J1" s="421"/>
      <c r="K1" s="421"/>
      <c r="L1" s="421"/>
      <c r="M1" s="422"/>
    </row>
    <row r="2" spans="1:17" s="27" customFormat="1" ht="15.75" customHeight="1">
      <c r="A2" s="423" t="str">
        <f>'Tit.'!$B$14</f>
        <v>srpen 2010</v>
      </c>
      <c r="B2" s="424"/>
      <c r="C2" s="424"/>
      <c r="D2" s="424"/>
      <c r="E2" s="424"/>
      <c r="F2" s="424"/>
      <c r="G2" s="424"/>
      <c r="H2" s="424"/>
      <c r="I2" s="424"/>
      <c r="J2" s="424"/>
      <c r="K2" s="424"/>
      <c r="L2" s="424"/>
      <c r="M2" s="424"/>
      <c r="N2" s="192"/>
      <c r="O2" s="192"/>
      <c r="P2" s="192"/>
      <c r="Q2" s="193"/>
    </row>
    <row r="3" spans="1:17" s="27" customFormat="1" ht="51.75" customHeight="1">
      <c r="A3" s="245"/>
      <c r="B3" s="245"/>
      <c r="C3" s="245"/>
      <c r="D3" s="245"/>
      <c r="E3" s="245"/>
      <c r="F3" s="245"/>
      <c r="G3" s="245"/>
      <c r="H3" s="245"/>
      <c r="I3" s="245"/>
      <c r="J3" s="245"/>
      <c r="K3" s="245"/>
      <c r="L3" s="245"/>
      <c r="M3" s="245"/>
      <c r="N3" s="192"/>
      <c r="O3" s="192"/>
      <c r="P3" s="192"/>
      <c r="Q3" s="193"/>
    </row>
    <row r="4" spans="1:13" s="27" customFormat="1" ht="27.75" customHeight="1">
      <c r="A4" s="429" t="s">
        <v>211</v>
      </c>
      <c r="B4" s="429"/>
      <c r="C4" s="429"/>
      <c r="D4" s="429"/>
      <c r="E4" s="429"/>
      <c r="F4" s="429"/>
      <c r="G4" s="429"/>
      <c r="H4" s="429"/>
      <c r="I4" s="429"/>
      <c r="J4" s="429"/>
      <c r="K4" s="429"/>
      <c r="L4" s="429"/>
      <c r="M4" s="430"/>
    </row>
    <row r="5" spans="1:13" s="27" customFormat="1" ht="10.5" customHeight="1">
      <c r="A5" s="82"/>
      <c r="B5" s="83"/>
      <c r="C5" s="83"/>
      <c r="D5" s="83"/>
      <c r="E5" s="83"/>
      <c r="F5" s="83"/>
      <c r="G5" s="86"/>
      <c r="H5" s="86"/>
      <c r="I5" s="86"/>
      <c r="J5" s="86"/>
      <c r="K5" s="86"/>
      <c r="L5" s="86"/>
      <c r="M5" s="195" t="s">
        <v>110</v>
      </c>
    </row>
    <row r="6" spans="1:14" s="84" customFormat="1" ht="12">
      <c r="A6" s="383" t="s">
        <v>0</v>
      </c>
      <c r="B6" s="385" t="str">
        <f>CONCATENATE("Počet účastníků řízení k ",DAY(Nastavení!B2),".",MONTH(Nastavení!B2),".",YEAR(Nastavení!B2),"*")</f>
        <v>Počet účastníků řízení k 1.8.2010*</v>
      </c>
      <c r="C6" s="385" t="s">
        <v>54</v>
      </c>
      <c r="D6" s="385" t="s">
        <v>73</v>
      </c>
      <c r="E6" s="389" t="s">
        <v>118</v>
      </c>
      <c r="F6" s="390"/>
      <c r="G6" s="390"/>
      <c r="H6" s="390"/>
      <c r="I6" s="390"/>
      <c r="J6" s="391"/>
      <c r="K6" s="385" t="s">
        <v>128</v>
      </c>
      <c r="L6" s="385" t="s">
        <v>75</v>
      </c>
      <c r="M6" s="385" t="str">
        <f>CONCATENATE("Počet účastníků řízení k ",DAY(Nastavení!B3),".",MONTH(Nastavení!B3),".",YEAR(Nastavení!B3),"*")</f>
        <v>Počet účastníků řízení k 31.8.2010*</v>
      </c>
      <c r="N6" s="85"/>
    </row>
    <row r="7" spans="1:14" s="84" customFormat="1" ht="96" customHeight="1">
      <c r="A7" s="428"/>
      <c r="B7" s="408"/>
      <c r="C7" s="408"/>
      <c r="D7" s="408"/>
      <c r="E7" s="246" t="s">
        <v>49</v>
      </c>
      <c r="F7" s="246" t="s">
        <v>67</v>
      </c>
      <c r="G7" s="246" t="s">
        <v>74</v>
      </c>
      <c r="H7" s="246" t="s">
        <v>60</v>
      </c>
      <c r="I7" s="246" t="s">
        <v>46</v>
      </c>
      <c r="J7" s="246" t="s">
        <v>127</v>
      </c>
      <c r="K7" s="408"/>
      <c r="L7" s="408"/>
      <c r="M7" s="408"/>
      <c r="N7" s="85"/>
    </row>
    <row r="8" spans="1:14" ht="15.75" customHeight="1">
      <c r="A8" s="247" t="s">
        <v>206</v>
      </c>
      <c r="B8" s="221">
        <v>1</v>
      </c>
      <c r="C8" s="221">
        <v>0</v>
      </c>
      <c r="D8" s="221">
        <v>0</v>
      </c>
      <c r="E8" s="221">
        <v>0</v>
      </c>
      <c r="F8" s="221">
        <v>0</v>
      </c>
      <c r="G8" s="221">
        <v>0</v>
      </c>
      <c r="H8" s="221">
        <v>0</v>
      </c>
      <c r="I8" s="221">
        <v>0</v>
      </c>
      <c r="J8" s="221">
        <v>0</v>
      </c>
      <c r="K8" s="221">
        <v>0</v>
      </c>
      <c r="L8" s="221">
        <v>0</v>
      </c>
      <c r="M8" s="222">
        <v>1</v>
      </c>
      <c r="N8" s="13"/>
    </row>
    <row r="9" spans="1:14" ht="15.75" customHeight="1">
      <c r="A9" s="219" t="s">
        <v>5</v>
      </c>
      <c r="B9" s="229">
        <v>1</v>
      </c>
      <c r="C9" s="219">
        <v>0</v>
      </c>
      <c r="D9" s="219">
        <v>0</v>
      </c>
      <c r="E9" s="219">
        <v>0</v>
      </c>
      <c r="F9" s="229">
        <v>0</v>
      </c>
      <c r="G9" s="219">
        <v>0</v>
      </c>
      <c r="H9" s="219">
        <v>0</v>
      </c>
      <c r="I9" s="219">
        <v>0</v>
      </c>
      <c r="J9" s="229">
        <v>0</v>
      </c>
      <c r="K9" s="219">
        <v>0</v>
      </c>
      <c r="L9" s="219">
        <v>0</v>
      </c>
      <c r="M9" s="219">
        <v>1</v>
      </c>
      <c r="N9" s="13"/>
    </row>
    <row r="10" spans="1:14" ht="15.75" customHeight="1">
      <c r="A10" s="248" t="s">
        <v>226</v>
      </c>
      <c r="B10" s="225">
        <v>1</v>
      </c>
      <c r="C10" s="225">
        <v>0</v>
      </c>
      <c r="D10" s="225">
        <v>0</v>
      </c>
      <c r="E10" s="225">
        <v>0</v>
      </c>
      <c r="F10" s="225">
        <v>0</v>
      </c>
      <c r="G10" s="225">
        <v>0</v>
      </c>
      <c r="H10" s="225">
        <v>0</v>
      </c>
      <c r="I10" s="225">
        <v>0</v>
      </c>
      <c r="J10" s="225">
        <v>0</v>
      </c>
      <c r="K10" s="225">
        <v>0</v>
      </c>
      <c r="L10" s="225">
        <v>0</v>
      </c>
      <c r="M10" s="226">
        <v>1</v>
      </c>
      <c r="N10" s="13"/>
    </row>
    <row r="11" spans="1:14" ht="15.75" customHeight="1">
      <c r="A11" s="219" t="s">
        <v>25</v>
      </c>
      <c r="B11" s="229">
        <v>1</v>
      </c>
      <c r="C11" s="219">
        <v>0</v>
      </c>
      <c r="D11" s="219">
        <v>0</v>
      </c>
      <c r="E11" s="219">
        <v>0</v>
      </c>
      <c r="F11" s="229">
        <v>0</v>
      </c>
      <c r="G11" s="219">
        <v>0</v>
      </c>
      <c r="H11" s="219">
        <v>0</v>
      </c>
      <c r="I11" s="219">
        <v>0</v>
      </c>
      <c r="J11" s="229">
        <v>0</v>
      </c>
      <c r="K11" s="219">
        <v>0</v>
      </c>
      <c r="L11" s="219">
        <v>0</v>
      </c>
      <c r="M11" s="219">
        <v>1</v>
      </c>
      <c r="N11" s="13"/>
    </row>
    <row r="12" spans="1:14" ht="15.75" customHeight="1">
      <c r="A12" s="248" t="s">
        <v>133</v>
      </c>
      <c r="B12" s="225">
        <v>1</v>
      </c>
      <c r="C12" s="225">
        <v>0</v>
      </c>
      <c r="D12" s="225">
        <v>0</v>
      </c>
      <c r="E12" s="225">
        <v>0</v>
      </c>
      <c r="F12" s="225">
        <v>0</v>
      </c>
      <c r="G12" s="225">
        <v>0</v>
      </c>
      <c r="H12" s="225">
        <v>0</v>
      </c>
      <c r="I12" s="225">
        <v>0</v>
      </c>
      <c r="J12" s="225">
        <v>0</v>
      </c>
      <c r="K12" s="225">
        <v>0</v>
      </c>
      <c r="L12" s="225">
        <v>0</v>
      </c>
      <c r="M12" s="226">
        <v>1</v>
      </c>
      <c r="N12" s="13"/>
    </row>
    <row r="13" spans="1:14" ht="15.75" customHeight="1">
      <c r="A13" s="248" t="s">
        <v>85</v>
      </c>
      <c r="B13" s="225">
        <v>0</v>
      </c>
      <c r="C13" s="225">
        <v>1</v>
      </c>
      <c r="D13" s="225">
        <v>0</v>
      </c>
      <c r="E13" s="225">
        <v>0</v>
      </c>
      <c r="F13" s="225">
        <v>0</v>
      </c>
      <c r="G13" s="225">
        <v>0</v>
      </c>
      <c r="H13" s="225">
        <v>0</v>
      </c>
      <c r="I13" s="225">
        <v>0</v>
      </c>
      <c r="J13" s="225">
        <v>0</v>
      </c>
      <c r="K13" s="225">
        <v>0</v>
      </c>
      <c r="L13" s="225">
        <v>0</v>
      </c>
      <c r="M13" s="226">
        <v>1</v>
      </c>
      <c r="N13" s="13"/>
    </row>
    <row r="14" spans="1:14" ht="15.75" customHeight="1">
      <c r="A14" s="248" t="s">
        <v>8</v>
      </c>
      <c r="B14" s="225">
        <v>3</v>
      </c>
      <c r="C14" s="225">
        <v>0</v>
      </c>
      <c r="D14" s="225">
        <v>0</v>
      </c>
      <c r="E14" s="225">
        <v>0</v>
      </c>
      <c r="F14" s="225">
        <v>0</v>
      </c>
      <c r="G14" s="225">
        <v>0</v>
      </c>
      <c r="H14" s="225">
        <v>0</v>
      </c>
      <c r="I14" s="225">
        <v>0</v>
      </c>
      <c r="J14" s="225">
        <v>0</v>
      </c>
      <c r="K14" s="225">
        <v>3</v>
      </c>
      <c r="L14" s="225">
        <v>0</v>
      </c>
      <c r="M14" s="226">
        <v>0</v>
      </c>
      <c r="N14" s="13"/>
    </row>
    <row r="15" spans="1:14" ht="15.75" customHeight="1">
      <c r="A15" s="248" t="s">
        <v>9</v>
      </c>
      <c r="B15" s="225">
        <v>0</v>
      </c>
      <c r="C15" s="225">
        <v>1</v>
      </c>
      <c r="D15" s="225">
        <v>0</v>
      </c>
      <c r="E15" s="225">
        <v>0</v>
      </c>
      <c r="F15" s="225">
        <v>0</v>
      </c>
      <c r="G15" s="225">
        <v>0</v>
      </c>
      <c r="H15" s="225">
        <v>0</v>
      </c>
      <c r="I15" s="225">
        <v>0</v>
      </c>
      <c r="J15" s="225">
        <v>0</v>
      </c>
      <c r="K15" s="225">
        <v>0</v>
      </c>
      <c r="L15" s="225">
        <v>0</v>
      </c>
      <c r="M15" s="226">
        <v>1</v>
      </c>
      <c r="N15" s="13"/>
    </row>
    <row r="16" spans="1:14" ht="15.75" customHeight="1">
      <c r="A16" s="219" t="s">
        <v>12</v>
      </c>
      <c r="B16" s="229">
        <v>4</v>
      </c>
      <c r="C16" s="219">
        <v>2</v>
      </c>
      <c r="D16" s="219">
        <v>0</v>
      </c>
      <c r="E16" s="219">
        <v>0</v>
      </c>
      <c r="F16" s="229">
        <v>0</v>
      </c>
      <c r="G16" s="219">
        <v>0</v>
      </c>
      <c r="H16" s="219">
        <v>0</v>
      </c>
      <c r="I16" s="219">
        <v>0</v>
      </c>
      <c r="J16" s="229">
        <v>0</v>
      </c>
      <c r="K16" s="219">
        <v>3</v>
      </c>
      <c r="L16" s="219">
        <v>0</v>
      </c>
      <c r="M16" s="219">
        <v>3</v>
      </c>
      <c r="N16" s="13"/>
    </row>
    <row r="17" spans="1:14" s="35" customFormat="1" ht="12.75">
      <c r="A17" s="46" t="s">
        <v>27</v>
      </c>
      <c r="B17" s="249">
        <v>6</v>
      </c>
      <c r="C17" s="250">
        <v>2</v>
      </c>
      <c r="D17" s="250">
        <v>0</v>
      </c>
      <c r="E17" s="250">
        <v>0</v>
      </c>
      <c r="F17" s="250">
        <v>0</v>
      </c>
      <c r="G17" s="250">
        <v>0</v>
      </c>
      <c r="H17" s="250">
        <v>0</v>
      </c>
      <c r="I17" s="250">
        <v>0</v>
      </c>
      <c r="J17" s="250">
        <v>0</v>
      </c>
      <c r="K17" s="250">
        <v>3</v>
      </c>
      <c r="L17" s="249">
        <v>0</v>
      </c>
      <c r="M17" s="249">
        <v>5</v>
      </c>
      <c r="N17" s="203"/>
    </row>
    <row r="18" spans="1:13" s="88" customFormat="1" ht="6.75" customHeight="1">
      <c r="A18" s="36"/>
      <c r="B18" s="37"/>
      <c r="C18" s="37"/>
      <c r="D18" s="37"/>
      <c r="E18" s="37"/>
      <c r="F18" s="37"/>
      <c r="G18" s="38"/>
      <c r="H18" s="38"/>
      <c r="I18" s="38"/>
      <c r="J18" s="38"/>
      <c r="K18" s="38"/>
      <c r="L18" s="38"/>
      <c r="M18" s="12"/>
    </row>
    <row r="19" spans="1:13" s="122" customFormat="1" ht="13.5" customHeight="1">
      <c r="A19" s="425" t="s">
        <v>199</v>
      </c>
      <c r="B19" s="426"/>
      <c r="C19" s="426"/>
      <c r="D19" s="426"/>
      <c r="E19" s="426"/>
      <c r="F19" s="426"/>
      <c r="G19" s="426"/>
      <c r="H19" s="426"/>
      <c r="I19" s="426"/>
      <c r="J19" s="426"/>
      <c r="K19" s="426"/>
      <c r="L19" s="426"/>
      <c r="M19" s="427"/>
    </row>
    <row r="20" spans="1:13" s="122" customFormat="1" ht="24" customHeight="1">
      <c r="A20" s="409" t="s">
        <v>198</v>
      </c>
      <c r="B20" s="410"/>
      <c r="C20" s="410"/>
      <c r="D20" s="410"/>
      <c r="E20" s="410"/>
      <c r="F20" s="410"/>
      <c r="G20" s="410"/>
      <c r="H20" s="410"/>
      <c r="I20" s="410"/>
      <c r="J20" s="410"/>
      <c r="K20" s="410"/>
      <c r="L20" s="410"/>
      <c r="M20" s="411"/>
    </row>
    <row r="21" spans="1:13" ht="24.75" customHeight="1">
      <c r="A21" s="409" t="s">
        <v>197</v>
      </c>
      <c r="B21" s="410"/>
      <c r="C21" s="410"/>
      <c r="D21" s="410"/>
      <c r="E21" s="410"/>
      <c r="F21" s="410"/>
      <c r="G21" s="410"/>
      <c r="H21" s="410"/>
      <c r="I21" s="410"/>
      <c r="J21" s="410"/>
      <c r="K21" s="410"/>
      <c r="L21" s="410"/>
      <c r="M21" s="411"/>
    </row>
    <row r="22" spans="1:13" ht="24" customHeight="1">
      <c r="A22" s="414"/>
      <c r="B22" s="415"/>
      <c r="C22" s="415"/>
      <c r="D22" s="415"/>
      <c r="E22" s="415"/>
      <c r="F22" s="415"/>
      <c r="G22" s="415"/>
      <c r="H22" s="415"/>
      <c r="I22" s="415"/>
      <c r="J22" s="415"/>
      <c r="K22" s="415"/>
      <c r="L22" s="415"/>
      <c r="M22" s="416"/>
    </row>
    <row r="26" spans="1:14" ht="15.75" customHeight="1">
      <c r="A26" s="412" t="s">
        <v>230</v>
      </c>
      <c r="B26" s="412"/>
      <c r="C26" s="412"/>
      <c r="D26" s="412"/>
      <c r="E26" s="412"/>
      <c r="F26" s="412"/>
      <c r="G26" s="412"/>
      <c r="H26" s="412"/>
      <c r="I26" s="412"/>
      <c r="J26" s="412"/>
      <c r="K26" s="412"/>
      <c r="L26" s="412"/>
      <c r="M26" s="413"/>
      <c r="N26" s="194"/>
    </row>
    <row r="27" spans="1:17" ht="15.75">
      <c r="A27" s="205"/>
      <c r="B27" s="206"/>
      <c r="C27" s="206"/>
      <c r="D27" s="206"/>
      <c r="E27" s="206"/>
      <c r="F27" s="207" t="s">
        <v>109</v>
      </c>
      <c r="G27" s="208"/>
      <c r="H27" s="208"/>
      <c r="I27" s="208"/>
      <c r="J27" s="208"/>
      <c r="K27" s="208"/>
      <c r="L27" s="208"/>
      <c r="M27" s="85"/>
      <c r="N27" s="56"/>
      <c r="P27" s="179"/>
      <c r="Q27" s="179"/>
    </row>
    <row r="28" spans="1:17" ht="12.75">
      <c r="A28" s="17" t="s">
        <v>32</v>
      </c>
      <c r="B28" s="417" t="s">
        <v>30</v>
      </c>
      <c r="C28" s="417"/>
      <c r="D28" s="418" t="s">
        <v>31</v>
      </c>
      <c r="E28" s="419"/>
      <c r="F28" s="406" t="s">
        <v>27</v>
      </c>
      <c r="G28" s="13"/>
      <c r="N28" s="56"/>
      <c r="P28" s="179"/>
      <c r="Q28" s="179"/>
    </row>
    <row r="29" spans="1:17" ht="12.75">
      <c r="A29" s="17" t="s">
        <v>57</v>
      </c>
      <c r="B29" s="370" t="s">
        <v>28</v>
      </c>
      <c r="C29" s="103" t="s">
        <v>29</v>
      </c>
      <c r="D29" s="69" t="s">
        <v>28</v>
      </c>
      <c r="E29" s="69" t="s">
        <v>29</v>
      </c>
      <c r="F29" s="407"/>
      <c r="G29" s="13"/>
      <c r="N29" s="56"/>
      <c r="P29" s="179"/>
      <c r="Q29" s="179"/>
    </row>
    <row r="30" spans="1:17" ht="12.75">
      <c r="A30" s="369" t="s">
        <v>85</v>
      </c>
      <c r="B30" s="224">
        <v>0</v>
      </c>
      <c r="C30" s="368">
        <v>0</v>
      </c>
      <c r="D30" s="248">
        <v>1</v>
      </c>
      <c r="E30" s="226">
        <v>0</v>
      </c>
      <c r="F30" s="369">
        <v>1</v>
      </c>
      <c r="G30" s="13"/>
      <c r="N30" s="56"/>
      <c r="P30" s="179"/>
      <c r="Q30" s="179"/>
    </row>
    <row r="31" spans="1:7" ht="12.75">
      <c r="A31" s="369" t="s">
        <v>9</v>
      </c>
      <c r="B31" s="224">
        <v>0</v>
      </c>
      <c r="C31" s="368">
        <v>0</v>
      </c>
      <c r="D31" s="248">
        <v>1</v>
      </c>
      <c r="E31" s="226">
        <v>0</v>
      </c>
      <c r="F31" s="369">
        <v>1</v>
      </c>
      <c r="G31" s="13"/>
    </row>
    <row r="32" spans="1:7" ht="12.75">
      <c r="A32" s="251" t="s">
        <v>27</v>
      </c>
      <c r="B32" s="371">
        <v>0</v>
      </c>
      <c r="C32" s="253">
        <v>0</v>
      </c>
      <c r="D32" s="252">
        <v>2</v>
      </c>
      <c r="E32" s="252">
        <v>0</v>
      </c>
      <c r="F32" s="252">
        <v>2</v>
      </c>
      <c r="G32" s="13"/>
    </row>
    <row r="33" ht="4.5" customHeight="1"/>
    <row r="34" ht="22.5" customHeight="1"/>
  </sheetData>
  <sheetProtection/>
  <mergeCells count="19">
    <mergeCell ref="A1:M1"/>
    <mergeCell ref="A2:M2"/>
    <mergeCell ref="A21:M21"/>
    <mergeCell ref="A19:M19"/>
    <mergeCell ref="A6:A7"/>
    <mergeCell ref="B6:B7"/>
    <mergeCell ref="C6:C7"/>
    <mergeCell ref="M6:M7"/>
    <mergeCell ref="A4:M4"/>
    <mergeCell ref="D6:D7"/>
    <mergeCell ref="F28:F29"/>
    <mergeCell ref="E6:J6"/>
    <mergeCell ref="K6:K7"/>
    <mergeCell ref="L6:L7"/>
    <mergeCell ref="A20:M20"/>
    <mergeCell ref="A26:M26"/>
    <mergeCell ref="A22:M22"/>
    <mergeCell ref="B28:C28"/>
    <mergeCell ref="D28:E28"/>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R233"/>
  <sheetViews>
    <sheetView showGridLines="0" view="pageBreakPreview" zoomScaleSheetLayoutView="100" zoomScalePageLayoutView="0" workbookViewId="0" topLeftCell="A1">
      <selection activeCell="AA5" sqref="AA5"/>
    </sheetView>
  </sheetViews>
  <sheetFormatPr defaultColWidth="9.140625" defaultRowHeight="12.75"/>
  <cols>
    <col min="1" max="1" width="7.140625" style="170" bestFit="1" customWidth="1"/>
    <col min="2" max="3" width="4.28125" style="171" bestFit="1" customWidth="1"/>
    <col min="4" max="4" width="3.140625" style="171" bestFit="1" customWidth="1"/>
    <col min="5" max="12" width="4.28125" style="171" bestFit="1" customWidth="1"/>
    <col min="13" max="13" width="5.00390625" style="171" bestFit="1" customWidth="1"/>
    <col min="14" max="14" width="4.28125" style="171" bestFit="1" customWidth="1"/>
    <col min="15" max="15" width="5.00390625" style="171" bestFit="1" customWidth="1"/>
    <col min="16" max="21" width="4.28125" style="171" bestFit="1" customWidth="1"/>
    <col min="22" max="22" width="3.140625" style="171" bestFit="1" customWidth="1"/>
    <col min="23" max="23" width="5.140625" style="171" bestFit="1" customWidth="1"/>
    <col min="24" max="25" width="9.140625" style="16" customWidth="1"/>
    <col min="26" max="26" width="3.140625" style="16" bestFit="1" customWidth="1"/>
    <col min="27" max="16384" width="9.140625" style="16" customWidth="1"/>
  </cols>
  <sheetData>
    <row r="1" spans="1:23" s="21" customFormat="1" ht="15.75">
      <c r="A1" s="431" t="s">
        <v>182</v>
      </c>
      <c r="B1" s="431"/>
      <c r="C1" s="431"/>
      <c r="D1" s="431"/>
      <c r="E1" s="431"/>
      <c r="F1" s="431"/>
      <c r="G1" s="431"/>
      <c r="H1" s="431"/>
      <c r="I1" s="431"/>
      <c r="J1" s="431"/>
      <c r="K1" s="431"/>
      <c r="L1" s="431"/>
      <c r="M1" s="431"/>
      <c r="N1" s="431"/>
      <c r="O1" s="431"/>
      <c r="P1" s="431"/>
      <c r="Q1" s="431"/>
      <c r="R1" s="431"/>
      <c r="S1" s="431"/>
      <c r="T1" s="431"/>
      <c r="U1" s="431"/>
      <c r="V1" s="431"/>
      <c r="W1" s="431"/>
    </row>
    <row r="2" spans="1:23" s="21" customFormat="1" ht="15.75">
      <c r="A2" s="431" t="str">
        <f>CONCATENATE("červenec 1990 - ",'Tit.'!$B$14)</f>
        <v>červenec 1990 - srpen 2010</v>
      </c>
      <c r="B2" s="431"/>
      <c r="C2" s="431"/>
      <c r="D2" s="431"/>
      <c r="E2" s="431"/>
      <c r="F2" s="431"/>
      <c r="G2" s="431"/>
      <c r="H2" s="431"/>
      <c r="I2" s="431"/>
      <c r="J2" s="431"/>
      <c r="K2" s="431"/>
      <c r="L2" s="431"/>
      <c r="M2" s="431"/>
      <c r="N2" s="431"/>
      <c r="O2" s="431"/>
      <c r="P2" s="431"/>
      <c r="Q2" s="431"/>
      <c r="R2" s="431"/>
      <c r="S2" s="431"/>
      <c r="T2" s="431"/>
      <c r="U2" s="431"/>
      <c r="V2" s="431"/>
      <c r="W2" s="431"/>
    </row>
    <row r="3" spans="1:23" s="89" customFormat="1" ht="9.75">
      <c r="A3" s="163"/>
      <c r="B3" s="163"/>
      <c r="C3" s="163"/>
      <c r="D3" s="163"/>
      <c r="E3" s="163"/>
      <c r="F3" s="163"/>
      <c r="G3" s="163"/>
      <c r="H3" s="163"/>
      <c r="I3" s="163"/>
      <c r="J3" s="163"/>
      <c r="K3" s="163"/>
      <c r="L3" s="163"/>
      <c r="M3" s="163"/>
      <c r="N3" s="163"/>
      <c r="O3" s="163"/>
      <c r="P3" s="163"/>
      <c r="Q3" s="163"/>
      <c r="R3" s="163"/>
      <c r="S3" s="163"/>
      <c r="T3" s="163"/>
      <c r="U3" s="163"/>
      <c r="V3" s="163"/>
      <c r="W3" s="164" t="s">
        <v>111</v>
      </c>
    </row>
    <row r="4" spans="1:44" s="40" customFormat="1" ht="42" customHeight="1">
      <c r="A4" s="162" t="s">
        <v>70</v>
      </c>
      <c r="B4" s="175">
        <v>1990</v>
      </c>
      <c r="C4" s="175">
        <v>1991</v>
      </c>
      <c r="D4" s="175">
        <v>1992</v>
      </c>
      <c r="E4" s="175">
        <v>1993</v>
      </c>
      <c r="F4" s="175">
        <v>1994</v>
      </c>
      <c r="G4" s="175">
        <v>1995</v>
      </c>
      <c r="H4" s="175">
        <v>1996</v>
      </c>
      <c r="I4" s="175">
        <v>1997</v>
      </c>
      <c r="J4" s="175">
        <v>1998</v>
      </c>
      <c r="K4" s="175">
        <v>1999</v>
      </c>
      <c r="L4" s="175">
        <v>2000</v>
      </c>
      <c r="M4" s="175">
        <v>2001</v>
      </c>
      <c r="N4" s="175">
        <v>2002</v>
      </c>
      <c r="O4" s="175">
        <v>2003</v>
      </c>
      <c r="P4" s="175">
        <v>2004</v>
      </c>
      <c r="Q4" s="175">
        <v>2005</v>
      </c>
      <c r="R4" s="175">
        <v>2006</v>
      </c>
      <c r="S4" s="175">
        <v>2007</v>
      </c>
      <c r="T4" s="175">
        <v>2008</v>
      </c>
      <c r="U4" s="175">
        <v>2009</v>
      </c>
      <c r="V4" s="175">
        <v>2010</v>
      </c>
      <c r="W4" s="175" t="s">
        <v>27</v>
      </c>
      <c r="X4" s="39"/>
      <c r="Z4" s="22"/>
      <c r="AA4" s="22"/>
      <c r="AB4" s="22"/>
      <c r="AC4" s="22"/>
      <c r="AD4" s="22"/>
      <c r="AE4" s="22"/>
      <c r="AF4" s="22"/>
      <c r="AG4" s="22"/>
      <c r="AH4" s="22"/>
      <c r="AI4" s="22"/>
      <c r="AJ4" s="22"/>
      <c r="AK4" s="22"/>
      <c r="AL4" s="22"/>
      <c r="AM4" s="22"/>
      <c r="AN4" s="22"/>
      <c r="AO4" s="22"/>
      <c r="AP4" s="22"/>
      <c r="AQ4" s="22"/>
      <c r="AR4" s="67"/>
    </row>
    <row r="5" spans="1:24" s="22" customFormat="1" ht="12.75">
      <c r="A5" s="165" t="s">
        <v>152</v>
      </c>
      <c r="B5" s="254"/>
      <c r="C5" s="254">
        <v>395</v>
      </c>
      <c r="D5" s="254">
        <v>138</v>
      </c>
      <c r="E5" s="254">
        <v>30</v>
      </c>
      <c r="F5" s="254">
        <v>172</v>
      </c>
      <c r="G5" s="254">
        <v>55</v>
      </c>
      <c r="H5" s="254">
        <v>57</v>
      </c>
      <c r="I5" s="254">
        <v>212</v>
      </c>
      <c r="J5" s="254">
        <v>219</v>
      </c>
      <c r="K5" s="254">
        <v>602</v>
      </c>
      <c r="L5" s="254">
        <v>593</v>
      </c>
      <c r="M5" s="254">
        <v>1228</v>
      </c>
      <c r="N5" s="254">
        <v>1334</v>
      </c>
      <c r="O5" s="254">
        <v>686</v>
      </c>
      <c r="P5" s="255">
        <v>552</v>
      </c>
      <c r="Q5" s="256">
        <v>346</v>
      </c>
      <c r="R5" s="256">
        <v>262</v>
      </c>
      <c r="S5" s="256">
        <v>153</v>
      </c>
      <c r="T5" s="257">
        <v>212</v>
      </c>
      <c r="U5" s="258">
        <v>123</v>
      </c>
      <c r="V5" s="258">
        <v>65</v>
      </c>
      <c r="W5" s="166">
        <v>7434</v>
      </c>
      <c r="X5" s="25"/>
    </row>
    <row r="6" spans="1:24" s="22" customFormat="1" ht="12.75">
      <c r="A6" s="167" t="s">
        <v>153</v>
      </c>
      <c r="B6" s="254"/>
      <c r="C6" s="254">
        <v>330</v>
      </c>
      <c r="D6" s="254">
        <v>39</v>
      </c>
      <c r="E6" s="254">
        <v>45</v>
      </c>
      <c r="F6" s="254">
        <v>125</v>
      </c>
      <c r="G6" s="254">
        <v>65</v>
      </c>
      <c r="H6" s="254">
        <v>125</v>
      </c>
      <c r="I6" s="254">
        <v>191</v>
      </c>
      <c r="J6" s="254">
        <v>175</v>
      </c>
      <c r="K6" s="254">
        <v>430</v>
      </c>
      <c r="L6" s="254">
        <v>384</v>
      </c>
      <c r="M6" s="254">
        <v>1228</v>
      </c>
      <c r="N6" s="254">
        <v>679</v>
      </c>
      <c r="O6" s="254">
        <v>704</v>
      </c>
      <c r="P6" s="259">
        <v>588</v>
      </c>
      <c r="Q6" s="259">
        <v>297</v>
      </c>
      <c r="R6" s="259">
        <v>235</v>
      </c>
      <c r="S6" s="259">
        <v>130</v>
      </c>
      <c r="T6" s="260">
        <v>188</v>
      </c>
      <c r="U6" s="261">
        <v>130</v>
      </c>
      <c r="V6" s="261">
        <v>79</v>
      </c>
      <c r="W6" s="166">
        <v>6167</v>
      </c>
      <c r="X6" s="25"/>
    </row>
    <row r="7" spans="1:24" s="22" customFormat="1" ht="12.75">
      <c r="A7" s="167" t="s">
        <v>154</v>
      </c>
      <c r="B7" s="254"/>
      <c r="C7" s="254">
        <v>233</v>
      </c>
      <c r="D7" s="254">
        <v>45</v>
      </c>
      <c r="E7" s="254">
        <v>65</v>
      </c>
      <c r="F7" s="254">
        <v>97</v>
      </c>
      <c r="G7" s="254">
        <v>201</v>
      </c>
      <c r="H7" s="254">
        <v>138</v>
      </c>
      <c r="I7" s="254">
        <v>201</v>
      </c>
      <c r="J7" s="254">
        <v>144</v>
      </c>
      <c r="K7" s="254">
        <v>583</v>
      </c>
      <c r="L7" s="254">
        <v>514</v>
      </c>
      <c r="M7" s="254">
        <v>1635</v>
      </c>
      <c r="N7" s="254">
        <v>726</v>
      </c>
      <c r="O7" s="254">
        <v>588</v>
      </c>
      <c r="P7" s="259">
        <v>988</v>
      </c>
      <c r="Q7" s="259">
        <v>307</v>
      </c>
      <c r="R7" s="259">
        <v>263</v>
      </c>
      <c r="S7" s="259">
        <v>181</v>
      </c>
      <c r="T7" s="260">
        <v>182</v>
      </c>
      <c r="U7" s="261">
        <v>123</v>
      </c>
      <c r="V7" s="261">
        <v>106</v>
      </c>
      <c r="W7" s="166">
        <v>7320</v>
      </c>
      <c r="X7" s="25"/>
    </row>
    <row r="8" spans="1:24" s="22" customFormat="1" ht="12.75">
      <c r="A8" s="167" t="s">
        <v>155</v>
      </c>
      <c r="B8" s="254"/>
      <c r="C8" s="254">
        <v>165</v>
      </c>
      <c r="D8" s="254">
        <v>61</v>
      </c>
      <c r="E8" s="254">
        <v>71</v>
      </c>
      <c r="F8" s="254">
        <v>100</v>
      </c>
      <c r="G8" s="254">
        <v>147</v>
      </c>
      <c r="H8" s="254">
        <v>118</v>
      </c>
      <c r="I8" s="254">
        <v>193</v>
      </c>
      <c r="J8" s="254">
        <v>127</v>
      </c>
      <c r="K8" s="254">
        <v>569</v>
      </c>
      <c r="L8" s="254">
        <v>559</v>
      </c>
      <c r="M8" s="254">
        <v>1539</v>
      </c>
      <c r="N8" s="254">
        <v>762</v>
      </c>
      <c r="O8" s="254">
        <v>1187</v>
      </c>
      <c r="P8" s="259">
        <v>603</v>
      </c>
      <c r="Q8" s="259">
        <v>280</v>
      </c>
      <c r="R8" s="259">
        <v>218</v>
      </c>
      <c r="S8" s="259">
        <v>130</v>
      </c>
      <c r="T8" s="260">
        <v>137</v>
      </c>
      <c r="U8" s="261">
        <v>134</v>
      </c>
      <c r="V8" s="261">
        <v>76</v>
      </c>
      <c r="W8" s="166">
        <v>7176</v>
      </c>
      <c r="X8" s="25"/>
    </row>
    <row r="9" spans="1:24" s="22" customFormat="1" ht="12.75">
      <c r="A9" s="167" t="s">
        <v>156</v>
      </c>
      <c r="B9" s="254"/>
      <c r="C9" s="254">
        <v>248</v>
      </c>
      <c r="D9" s="254">
        <v>39</v>
      </c>
      <c r="E9" s="254">
        <v>141</v>
      </c>
      <c r="F9" s="254">
        <v>80</v>
      </c>
      <c r="G9" s="254">
        <v>211</v>
      </c>
      <c r="H9" s="254">
        <v>89</v>
      </c>
      <c r="I9" s="254">
        <v>114</v>
      </c>
      <c r="J9" s="254">
        <v>96</v>
      </c>
      <c r="K9" s="254">
        <v>604</v>
      </c>
      <c r="L9" s="254">
        <v>545</v>
      </c>
      <c r="M9" s="254">
        <v>1600</v>
      </c>
      <c r="N9" s="254">
        <v>604</v>
      </c>
      <c r="O9" s="254">
        <v>964</v>
      </c>
      <c r="P9" s="259">
        <v>420</v>
      </c>
      <c r="Q9" s="259">
        <v>261</v>
      </c>
      <c r="R9" s="259">
        <v>246</v>
      </c>
      <c r="S9" s="259">
        <v>114</v>
      </c>
      <c r="T9" s="260">
        <v>98</v>
      </c>
      <c r="U9" s="261">
        <v>115</v>
      </c>
      <c r="V9" s="261">
        <v>81</v>
      </c>
      <c r="W9" s="166">
        <v>6670</v>
      </c>
      <c r="X9" s="25"/>
    </row>
    <row r="10" spans="1:24" s="22" customFormat="1" ht="12.75">
      <c r="A10" s="167" t="s">
        <v>157</v>
      </c>
      <c r="B10" s="254"/>
      <c r="C10" s="254">
        <v>235</v>
      </c>
      <c r="D10" s="254">
        <v>64</v>
      </c>
      <c r="E10" s="254">
        <v>101</v>
      </c>
      <c r="F10" s="254">
        <v>64</v>
      </c>
      <c r="G10" s="254">
        <v>150</v>
      </c>
      <c r="H10" s="254">
        <v>187</v>
      </c>
      <c r="I10" s="254">
        <v>115</v>
      </c>
      <c r="J10" s="254">
        <v>120</v>
      </c>
      <c r="K10" s="254">
        <v>537</v>
      </c>
      <c r="L10" s="254">
        <v>944</v>
      </c>
      <c r="M10" s="254">
        <v>1698</v>
      </c>
      <c r="N10" s="254">
        <v>525</v>
      </c>
      <c r="O10" s="254">
        <v>899</v>
      </c>
      <c r="P10" s="259">
        <v>317</v>
      </c>
      <c r="Q10" s="259">
        <v>312</v>
      </c>
      <c r="R10" s="259">
        <v>286</v>
      </c>
      <c r="S10" s="259">
        <v>138</v>
      </c>
      <c r="T10" s="260">
        <v>114</v>
      </c>
      <c r="U10" s="261">
        <v>90</v>
      </c>
      <c r="V10" s="261">
        <v>65</v>
      </c>
      <c r="W10" s="166">
        <v>6961</v>
      </c>
      <c r="X10" s="25"/>
    </row>
    <row r="11" spans="1:24" s="22" customFormat="1" ht="12.75">
      <c r="A11" s="167" t="s">
        <v>158</v>
      </c>
      <c r="B11" s="254">
        <v>1</v>
      </c>
      <c r="C11" s="254">
        <v>104</v>
      </c>
      <c r="D11" s="254">
        <v>95</v>
      </c>
      <c r="E11" s="254">
        <v>169</v>
      </c>
      <c r="F11" s="254">
        <v>121</v>
      </c>
      <c r="G11" s="254">
        <v>89</v>
      </c>
      <c r="H11" s="254">
        <v>372</v>
      </c>
      <c r="I11" s="254">
        <v>185</v>
      </c>
      <c r="J11" s="254">
        <v>142</v>
      </c>
      <c r="K11" s="254">
        <v>611</v>
      </c>
      <c r="L11" s="254">
        <v>666</v>
      </c>
      <c r="M11" s="254">
        <v>1614</v>
      </c>
      <c r="N11" s="254">
        <v>580</v>
      </c>
      <c r="O11" s="254">
        <v>925</v>
      </c>
      <c r="P11" s="259">
        <v>354</v>
      </c>
      <c r="Q11" s="259">
        <v>330</v>
      </c>
      <c r="R11" s="259">
        <v>292</v>
      </c>
      <c r="S11" s="259">
        <v>148</v>
      </c>
      <c r="T11" s="260">
        <v>115</v>
      </c>
      <c r="U11" s="261">
        <v>105</v>
      </c>
      <c r="V11" s="261">
        <v>63</v>
      </c>
      <c r="W11" s="166">
        <v>7081</v>
      </c>
      <c r="X11" s="25"/>
    </row>
    <row r="12" spans="1:24" s="22" customFormat="1" ht="12.75">
      <c r="A12" s="167" t="s">
        <v>159</v>
      </c>
      <c r="B12" s="254">
        <v>231</v>
      </c>
      <c r="C12" s="254">
        <v>137</v>
      </c>
      <c r="D12" s="254">
        <v>67</v>
      </c>
      <c r="E12" s="254">
        <v>198</v>
      </c>
      <c r="F12" s="254">
        <v>95</v>
      </c>
      <c r="G12" s="254">
        <v>118</v>
      </c>
      <c r="H12" s="254">
        <v>332</v>
      </c>
      <c r="I12" s="254">
        <v>151</v>
      </c>
      <c r="J12" s="254">
        <v>273</v>
      </c>
      <c r="K12" s="254">
        <v>581</v>
      </c>
      <c r="L12" s="254">
        <v>691</v>
      </c>
      <c r="M12" s="254">
        <v>1780</v>
      </c>
      <c r="N12" s="254">
        <v>579</v>
      </c>
      <c r="O12" s="254">
        <v>1167</v>
      </c>
      <c r="P12" s="259">
        <v>300</v>
      </c>
      <c r="Q12" s="259">
        <v>489</v>
      </c>
      <c r="R12" s="259">
        <v>426</v>
      </c>
      <c r="S12" s="259">
        <v>172</v>
      </c>
      <c r="T12" s="260">
        <v>113</v>
      </c>
      <c r="U12" s="261">
        <v>85</v>
      </c>
      <c r="V12" s="261">
        <v>91</v>
      </c>
      <c r="W12" s="166">
        <v>8076</v>
      </c>
      <c r="X12" s="25"/>
    </row>
    <row r="13" spans="1:24" s="22" customFormat="1" ht="12.75">
      <c r="A13" s="167" t="s">
        <v>160</v>
      </c>
      <c r="B13" s="254">
        <v>146</v>
      </c>
      <c r="C13" s="254">
        <v>77</v>
      </c>
      <c r="D13" s="254">
        <v>82</v>
      </c>
      <c r="E13" s="254">
        <v>814</v>
      </c>
      <c r="F13" s="254">
        <v>90</v>
      </c>
      <c r="G13" s="254">
        <v>155</v>
      </c>
      <c r="H13" s="254">
        <v>171</v>
      </c>
      <c r="I13" s="254">
        <v>168</v>
      </c>
      <c r="J13" s="254">
        <v>252</v>
      </c>
      <c r="K13" s="254">
        <v>699</v>
      </c>
      <c r="L13" s="254">
        <v>749</v>
      </c>
      <c r="M13" s="254">
        <v>1497</v>
      </c>
      <c r="N13" s="254">
        <v>610</v>
      </c>
      <c r="O13" s="254">
        <v>965</v>
      </c>
      <c r="P13" s="259">
        <v>282</v>
      </c>
      <c r="Q13" s="259">
        <v>432</v>
      </c>
      <c r="R13" s="259">
        <v>193</v>
      </c>
      <c r="S13" s="259">
        <v>151</v>
      </c>
      <c r="T13" s="260">
        <v>121</v>
      </c>
      <c r="U13" s="261">
        <v>86</v>
      </c>
      <c r="V13" s="261"/>
      <c r="W13" s="166">
        <v>7740</v>
      </c>
      <c r="X13" s="25"/>
    </row>
    <row r="14" spans="1:24" s="22" customFormat="1" ht="12.75">
      <c r="A14" s="167" t="s">
        <v>161</v>
      </c>
      <c r="B14" s="254">
        <v>355</v>
      </c>
      <c r="C14" s="254">
        <v>80</v>
      </c>
      <c r="D14" s="254">
        <v>76</v>
      </c>
      <c r="E14" s="254">
        <v>334</v>
      </c>
      <c r="F14" s="254">
        <v>70</v>
      </c>
      <c r="G14" s="254">
        <v>69</v>
      </c>
      <c r="H14" s="254">
        <v>198</v>
      </c>
      <c r="I14" s="254">
        <v>119</v>
      </c>
      <c r="J14" s="254">
        <v>792</v>
      </c>
      <c r="K14" s="254">
        <v>551</v>
      </c>
      <c r="L14" s="254">
        <v>919</v>
      </c>
      <c r="M14" s="254">
        <v>1498</v>
      </c>
      <c r="N14" s="254">
        <v>773</v>
      </c>
      <c r="O14" s="254">
        <v>1557</v>
      </c>
      <c r="P14" s="259">
        <v>378</v>
      </c>
      <c r="Q14" s="259">
        <v>348</v>
      </c>
      <c r="R14" s="259">
        <v>235</v>
      </c>
      <c r="S14" s="259">
        <v>142</v>
      </c>
      <c r="T14" s="260">
        <v>176</v>
      </c>
      <c r="U14" s="261">
        <v>99</v>
      </c>
      <c r="V14" s="261"/>
      <c r="W14" s="166">
        <v>8769</v>
      </c>
      <c r="X14" s="25"/>
    </row>
    <row r="15" spans="1:24" s="22" customFormat="1" ht="12.75">
      <c r="A15" s="167" t="s">
        <v>162</v>
      </c>
      <c r="B15" s="254">
        <v>432</v>
      </c>
      <c r="C15" s="254">
        <v>122</v>
      </c>
      <c r="D15" s="254">
        <v>70</v>
      </c>
      <c r="E15" s="254">
        <v>129</v>
      </c>
      <c r="F15" s="254">
        <v>65</v>
      </c>
      <c r="G15" s="254">
        <v>73</v>
      </c>
      <c r="H15" s="254">
        <v>226</v>
      </c>
      <c r="I15" s="254">
        <v>210</v>
      </c>
      <c r="J15" s="254">
        <v>711</v>
      </c>
      <c r="K15" s="254">
        <v>724</v>
      </c>
      <c r="L15" s="254">
        <v>1232</v>
      </c>
      <c r="M15" s="254">
        <v>1355</v>
      </c>
      <c r="N15" s="254">
        <v>630</v>
      </c>
      <c r="O15" s="254">
        <v>997</v>
      </c>
      <c r="P15" s="259">
        <v>370</v>
      </c>
      <c r="Q15" s="259">
        <v>348</v>
      </c>
      <c r="R15" s="259">
        <v>208</v>
      </c>
      <c r="S15" s="259">
        <v>216</v>
      </c>
      <c r="T15" s="260">
        <v>117</v>
      </c>
      <c r="U15" s="261">
        <v>81</v>
      </c>
      <c r="V15" s="261"/>
      <c r="W15" s="166">
        <v>8316</v>
      </c>
      <c r="X15" s="25"/>
    </row>
    <row r="16" spans="1:24" s="22" customFormat="1" ht="12.75">
      <c r="A16" s="169" t="s">
        <v>163</v>
      </c>
      <c r="B16" s="254">
        <v>437</v>
      </c>
      <c r="C16" s="254">
        <v>100</v>
      </c>
      <c r="D16" s="254">
        <v>65</v>
      </c>
      <c r="E16" s="254">
        <v>110</v>
      </c>
      <c r="F16" s="254">
        <v>108</v>
      </c>
      <c r="G16" s="254">
        <v>84</v>
      </c>
      <c r="H16" s="254">
        <v>198</v>
      </c>
      <c r="I16" s="254">
        <v>250</v>
      </c>
      <c r="J16" s="254">
        <v>1035</v>
      </c>
      <c r="K16" s="254">
        <v>727</v>
      </c>
      <c r="L16" s="254">
        <v>997</v>
      </c>
      <c r="M16" s="254">
        <v>1422</v>
      </c>
      <c r="N16" s="254">
        <v>682</v>
      </c>
      <c r="O16" s="254">
        <v>761</v>
      </c>
      <c r="P16" s="262">
        <v>307</v>
      </c>
      <c r="Q16" s="263">
        <v>271</v>
      </c>
      <c r="R16" s="263">
        <v>152</v>
      </c>
      <c r="S16" s="263">
        <v>203</v>
      </c>
      <c r="T16" s="264">
        <v>83</v>
      </c>
      <c r="U16" s="265">
        <v>87</v>
      </c>
      <c r="V16" s="265"/>
      <c r="W16" s="166">
        <v>8079</v>
      </c>
      <c r="X16" s="25"/>
    </row>
    <row r="17" spans="1:25" s="23" customFormat="1" ht="12.75">
      <c r="A17" s="210" t="s">
        <v>27</v>
      </c>
      <c r="B17" s="211">
        <v>1602</v>
      </c>
      <c r="C17" s="211">
        <v>2226</v>
      </c>
      <c r="D17" s="211">
        <v>841</v>
      </c>
      <c r="E17" s="211">
        <v>2207</v>
      </c>
      <c r="F17" s="211">
        <v>1187</v>
      </c>
      <c r="G17" s="211">
        <v>1417</v>
      </c>
      <c r="H17" s="211">
        <v>2211</v>
      </c>
      <c r="I17" s="211">
        <v>2109</v>
      </c>
      <c r="J17" s="211">
        <v>4086</v>
      </c>
      <c r="K17" s="211">
        <v>7218</v>
      </c>
      <c r="L17" s="211">
        <v>8793</v>
      </c>
      <c r="M17" s="211">
        <v>18094</v>
      </c>
      <c r="N17" s="211">
        <v>8484</v>
      </c>
      <c r="O17" s="211">
        <v>11400</v>
      </c>
      <c r="P17" s="211">
        <v>5459</v>
      </c>
      <c r="Q17" s="211">
        <v>4021</v>
      </c>
      <c r="R17" s="211">
        <v>3016</v>
      </c>
      <c r="S17" s="211">
        <v>1878</v>
      </c>
      <c r="T17" s="211">
        <v>1656</v>
      </c>
      <c r="U17" s="211">
        <v>1258</v>
      </c>
      <c r="V17" s="211">
        <v>626</v>
      </c>
      <c r="W17" s="211">
        <v>89789</v>
      </c>
      <c r="X17" s="25"/>
      <c r="Y17" s="209"/>
    </row>
    <row r="18" spans="10:25" ht="13.5" customHeight="1">
      <c r="J18" s="172"/>
      <c r="K18" s="172"/>
      <c r="L18" s="172"/>
      <c r="V18" s="173"/>
      <c r="W18" s="173"/>
      <c r="Y18" s="22"/>
    </row>
    <row r="19" spans="10:25" ht="37.5" customHeight="1">
      <c r="J19" s="172"/>
      <c r="K19" s="172"/>
      <c r="L19" s="172"/>
      <c r="Y19" s="22"/>
    </row>
    <row r="20" spans="10:25" ht="13.5" customHeight="1">
      <c r="J20" s="172"/>
      <c r="K20" s="172"/>
      <c r="L20" s="172"/>
      <c r="X20" s="26"/>
      <c r="Y20" s="22"/>
    </row>
    <row r="21" spans="13:25" ht="13.5" customHeight="1">
      <c r="M21" s="174"/>
      <c r="N21" s="174"/>
      <c r="Y21" s="22"/>
    </row>
    <row r="22" ht="13.5" customHeight="1">
      <c r="Y22" s="22"/>
    </row>
    <row r="23" ht="13.5" customHeight="1">
      <c r="Y23" s="22"/>
    </row>
    <row r="24" ht="13.5" customHeight="1">
      <c r="Y24" s="22"/>
    </row>
    <row r="25" ht="13.5" customHeight="1">
      <c r="Y25" s="22"/>
    </row>
    <row r="26" ht="13.5" customHeight="1">
      <c r="Y26" s="22"/>
    </row>
    <row r="27" ht="13.5" customHeight="1">
      <c r="Y27" s="22"/>
    </row>
    <row r="28" ht="13.5" customHeight="1">
      <c r="Y28" s="22"/>
    </row>
    <row r="29" ht="13.5" customHeight="1">
      <c r="Y29" s="22"/>
    </row>
    <row r="30" ht="13.5" customHeight="1">
      <c r="Y30" s="22"/>
    </row>
    <row r="31" ht="13.5" customHeight="1">
      <c r="Y31" s="22"/>
    </row>
    <row r="32" ht="13.5" customHeight="1">
      <c r="Y32" s="22"/>
    </row>
    <row r="33" ht="13.5" customHeight="1">
      <c r="Y33" s="22"/>
    </row>
    <row r="34" ht="13.5" customHeight="1">
      <c r="Y34" s="22"/>
    </row>
    <row r="35" ht="13.5" customHeight="1">
      <c r="Y35" s="22"/>
    </row>
    <row r="36" ht="13.5" customHeight="1">
      <c r="Y36" s="22"/>
    </row>
    <row r="37" ht="13.5" customHeight="1">
      <c r="Y37" s="22"/>
    </row>
    <row r="38" ht="13.5" customHeight="1">
      <c r="Y38" s="22"/>
    </row>
    <row r="39" spans="1:25" ht="13.5" customHeight="1">
      <c r="A39" s="432"/>
      <c r="B39" s="432"/>
      <c r="C39" s="432"/>
      <c r="D39" s="432"/>
      <c r="E39" s="432"/>
      <c r="F39" s="432"/>
      <c r="G39" s="432"/>
      <c r="H39" s="432"/>
      <c r="I39" s="432"/>
      <c r="J39" s="432"/>
      <c r="K39" s="432"/>
      <c r="L39" s="432"/>
      <c r="M39" s="432"/>
      <c r="N39" s="432"/>
      <c r="O39" s="432"/>
      <c r="P39" s="432"/>
      <c r="Q39" s="432"/>
      <c r="R39" s="432"/>
      <c r="S39" s="432"/>
      <c r="T39" s="432"/>
      <c r="U39" s="432"/>
      <c r="V39" s="432"/>
      <c r="W39" s="432"/>
      <c r="Y39" s="22"/>
    </row>
    <row r="40" spans="1:25" ht="13.5" customHeight="1">
      <c r="A40" s="432"/>
      <c r="B40" s="432"/>
      <c r="C40" s="432"/>
      <c r="D40" s="432"/>
      <c r="E40" s="432"/>
      <c r="F40" s="432"/>
      <c r="G40" s="432"/>
      <c r="H40" s="432"/>
      <c r="I40" s="432"/>
      <c r="J40" s="432"/>
      <c r="K40" s="432"/>
      <c r="L40" s="432"/>
      <c r="M40" s="432"/>
      <c r="N40" s="432"/>
      <c r="O40" s="432"/>
      <c r="P40" s="432"/>
      <c r="Q40" s="432"/>
      <c r="R40" s="432"/>
      <c r="S40" s="432"/>
      <c r="T40" s="432"/>
      <c r="U40" s="432"/>
      <c r="V40" s="432"/>
      <c r="W40" s="432"/>
      <c r="Y40" s="22"/>
    </row>
    <row r="41" ht="13.5" customHeight="1">
      <c r="Y41" s="22"/>
    </row>
    <row r="42" ht="13.5" customHeight="1">
      <c r="Y42" s="22"/>
    </row>
    <row r="43" ht="13.5" customHeight="1">
      <c r="Y43" s="22"/>
    </row>
    <row r="44" ht="13.5" customHeight="1">
      <c r="Y44" s="22"/>
    </row>
    <row r="45" ht="13.5" customHeight="1">
      <c r="Y45" s="22"/>
    </row>
    <row r="46" ht="13.5" customHeight="1">
      <c r="Y46" s="22"/>
    </row>
    <row r="47" ht="13.5" customHeight="1">
      <c r="Y47" s="22"/>
    </row>
    <row r="48" ht="13.5" customHeight="1">
      <c r="Y48" s="22"/>
    </row>
    <row r="49" ht="13.5" customHeight="1">
      <c r="Y49" s="22"/>
    </row>
    <row r="50" ht="13.5" customHeight="1">
      <c r="Y50" s="22"/>
    </row>
    <row r="51" ht="13.5" customHeight="1">
      <c r="Y51" s="22"/>
    </row>
    <row r="52" ht="13.5" customHeight="1">
      <c r="Y52" s="22"/>
    </row>
    <row r="53" ht="13.5" customHeight="1">
      <c r="Y53" s="22"/>
    </row>
    <row r="54" ht="13.5" customHeight="1">
      <c r="Y54" s="22"/>
    </row>
    <row r="55" ht="13.5" customHeight="1">
      <c r="Y55" s="22"/>
    </row>
    <row r="56" ht="13.5" customHeight="1">
      <c r="Y56" s="22"/>
    </row>
    <row r="57" ht="13.5" customHeight="1">
      <c r="Y57" s="22"/>
    </row>
    <row r="58" ht="13.5" customHeight="1">
      <c r="Y58" s="22"/>
    </row>
    <row r="59" ht="13.5" customHeight="1">
      <c r="Y59" s="22"/>
    </row>
    <row r="60" ht="13.5" customHeight="1">
      <c r="Y60" s="22"/>
    </row>
    <row r="61" ht="13.5" customHeight="1">
      <c r="Y61" s="22"/>
    </row>
    <row r="62" ht="13.5" customHeight="1">
      <c r="Y62" s="22"/>
    </row>
    <row r="63" ht="13.5" customHeight="1">
      <c r="Y63" s="22"/>
    </row>
    <row r="64" ht="13.5" customHeight="1">
      <c r="Y64" s="22"/>
    </row>
    <row r="65" ht="13.5" customHeight="1">
      <c r="Y65" s="22"/>
    </row>
    <row r="66" ht="13.5" customHeight="1">
      <c r="Y66" s="22"/>
    </row>
    <row r="67" ht="13.5" customHeight="1">
      <c r="Y67" s="22"/>
    </row>
    <row r="68" ht="13.5" customHeight="1">
      <c r="Y68" s="22"/>
    </row>
    <row r="69" ht="13.5" customHeight="1">
      <c r="Y69" s="22"/>
    </row>
    <row r="70" ht="13.5" customHeight="1">
      <c r="Y70" s="22"/>
    </row>
    <row r="71" ht="13.5" customHeight="1">
      <c r="Y71" s="22"/>
    </row>
    <row r="72" ht="13.5" customHeight="1">
      <c r="Y72" s="22"/>
    </row>
    <row r="73" ht="13.5" customHeight="1">
      <c r="Y73" s="22"/>
    </row>
    <row r="74" ht="13.5" customHeight="1">
      <c r="Y74" s="22"/>
    </row>
    <row r="75" ht="13.5" customHeight="1">
      <c r="Y75" s="22"/>
    </row>
    <row r="76" ht="13.5" customHeight="1">
      <c r="Y76" s="22"/>
    </row>
    <row r="77" ht="13.5" customHeight="1">
      <c r="Y77" s="22"/>
    </row>
    <row r="78" ht="13.5" customHeight="1">
      <c r="Y78" s="22"/>
    </row>
    <row r="79" ht="13.5" customHeight="1">
      <c r="Y79" s="22"/>
    </row>
    <row r="80" ht="13.5" customHeight="1">
      <c r="Y80" s="22"/>
    </row>
    <row r="81" ht="13.5" customHeight="1">
      <c r="Y81" s="22"/>
    </row>
    <row r="82" ht="13.5" customHeight="1">
      <c r="Y82" s="22"/>
    </row>
    <row r="83" ht="13.5" customHeight="1">
      <c r="Y83" s="22"/>
    </row>
    <row r="84" ht="13.5" customHeight="1">
      <c r="Y84" s="22"/>
    </row>
    <row r="85" ht="13.5" customHeight="1">
      <c r="Y85" s="22"/>
    </row>
    <row r="86" ht="13.5" customHeight="1">
      <c r="Y86" s="22"/>
    </row>
    <row r="87" ht="13.5" customHeight="1">
      <c r="Y87" s="22"/>
    </row>
    <row r="88" ht="13.5" customHeight="1">
      <c r="Y88" s="22"/>
    </row>
    <row r="89" ht="13.5" customHeight="1">
      <c r="Y89" s="22"/>
    </row>
    <row r="90" ht="13.5" customHeight="1">
      <c r="Y90" s="22"/>
    </row>
    <row r="91" ht="13.5" customHeight="1">
      <c r="Y91" s="22"/>
    </row>
    <row r="92" ht="13.5" customHeight="1">
      <c r="Y92" s="22"/>
    </row>
    <row r="93" ht="13.5" customHeight="1">
      <c r="Y93" s="22"/>
    </row>
    <row r="94" ht="13.5" customHeight="1">
      <c r="Y94" s="22"/>
    </row>
    <row r="95" ht="13.5" customHeight="1">
      <c r="Y95" s="22"/>
    </row>
    <row r="96" ht="13.5" customHeight="1">
      <c r="Y96" s="22"/>
    </row>
    <row r="97" ht="13.5" customHeight="1">
      <c r="Y97" s="22"/>
    </row>
    <row r="98" ht="13.5" customHeight="1">
      <c r="Y98" s="22"/>
    </row>
    <row r="99" ht="13.5" customHeight="1">
      <c r="Y99" s="22"/>
    </row>
    <row r="100" ht="13.5" customHeight="1">
      <c r="Y100" s="22"/>
    </row>
    <row r="101" ht="12.75">
      <c r="Y101" s="22"/>
    </row>
    <row r="102" ht="12.75">
      <c r="Y102" s="22"/>
    </row>
    <row r="103" ht="12.75">
      <c r="Y103" s="22"/>
    </row>
    <row r="104" ht="12.75">
      <c r="Y104" s="22"/>
    </row>
    <row r="105" ht="12.75">
      <c r="Y105" s="22"/>
    </row>
    <row r="106" ht="12.75">
      <c r="Y106" s="22"/>
    </row>
    <row r="107" ht="12.75">
      <c r="Y107" s="22"/>
    </row>
    <row r="108" ht="12.75">
      <c r="Y108" s="22"/>
    </row>
    <row r="109" ht="12.75">
      <c r="Y109" s="22"/>
    </row>
    <row r="110" ht="12.75">
      <c r="Y110" s="22"/>
    </row>
    <row r="111" ht="12.75">
      <c r="Y111" s="22"/>
    </row>
    <row r="112" ht="12.75">
      <c r="Y112" s="22"/>
    </row>
    <row r="113" ht="12.75">
      <c r="Y113" s="22"/>
    </row>
    <row r="114" ht="12.75">
      <c r="Y114" s="22"/>
    </row>
    <row r="115" ht="12.75">
      <c r="Y115" s="22"/>
    </row>
    <row r="116" ht="12.75">
      <c r="Y116" s="22"/>
    </row>
    <row r="117" ht="12.75">
      <c r="Y117" s="22"/>
    </row>
    <row r="118" ht="12.75">
      <c r="Y118" s="22"/>
    </row>
    <row r="119" ht="12.75">
      <c r="Y119" s="22"/>
    </row>
    <row r="120" ht="12.75">
      <c r="Y120" s="22"/>
    </row>
    <row r="121" ht="12.75">
      <c r="Y121" s="22"/>
    </row>
    <row r="122" ht="12.75">
      <c r="Y122" s="22"/>
    </row>
    <row r="123" ht="12.75">
      <c r="Y123" s="22"/>
    </row>
    <row r="124" ht="12.75">
      <c r="Y124" s="22"/>
    </row>
    <row r="125" ht="12.75">
      <c r="Y125" s="22"/>
    </row>
    <row r="126" ht="12.75">
      <c r="Y126" s="22"/>
    </row>
    <row r="127" ht="12.75">
      <c r="Y127" s="22"/>
    </row>
    <row r="128" ht="12.75">
      <c r="Y128" s="22"/>
    </row>
    <row r="129" ht="12.75">
      <c r="Y129" s="22"/>
    </row>
    <row r="130" ht="12.75">
      <c r="Y130" s="22"/>
    </row>
    <row r="131" ht="12.75">
      <c r="Y131" s="22"/>
    </row>
    <row r="132" ht="12.75">
      <c r="Y132" s="22"/>
    </row>
    <row r="133" ht="12.75">
      <c r="Y133" s="22"/>
    </row>
    <row r="134" ht="12.75">
      <c r="Y134" s="22"/>
    </row>
    <row r="135" ht="12.75">
      <c r="Y135" s="22"/>
    </row>
    <row r="136" ht="12.75">
      <c r="Y136" s="22"/>
    </row>
    <row r="137" ht="12.75">
      <c r="Y137" s="22"/>
    </row>
    <row r="138" ht="12.75">
      <c r="Y138" s="22"/>
    </row>
    <row r="139" ht="12.75">
      <c r="Y139" s="22"/>
    </row>
    <row r="140" ht="12.75">
      <c r="Y140" s="22"/>
    </row>
    <row r="141" ht="12.75">
      <c r="Y141" s="22"/>
    </row>
    <row r="142" ht="12.75">
      <c r="Y142" s="22"/>
    </row>
    <row r="143" ht="12.75">
      <c r="Y143" s="22"/>
    </row>
    <row r="144" ht="12.75">
      <c r="Y144" s="22"/>
    </row>
    <row r="145" ht="12.75">
      <c r="Y145" s="22"/>
    </row>
    <row r="146" ht="12.75">
      <c r="Y146" s="22"/>
    </row>
    <row r="147" ht="12.75">
      <c r="Y147" s="22"/>
    </row>
    <row r="148" ht="12.75">
      <c r="Y148" s="22"/>
    </row>
    <row r="149" ht="12.75">
      <c r="Y149" s="22"/>
    </row>
    <row r="150" ht="12.75">
      <c r="Y150" s="22"/>
    </row>
    <row r="151" ht="12.75">
      <c r="Y151" s="22"/>
    </row>
    <row r="152" ht="12.75">
      <c r="Y152" s="22"/>
    </row>
    <row r="153" ht="12.75">
      <c r="Y153" s="22"/>
    </row>
    <row r="154" ht="12.75">
      <c r="Y154" s="22"/>
    </row>
    <row r="155" ht="12.75">
      <c r="Y155" s="22"/>
    </row>
    <row r="156" ht="12.75">
      <c r="Y156" s="22"/>
    </row>
    <row r="157" ht="12.75">
      <c r="Y157" s="22"/>
    </row>
    <row r="158" ht="12.75">
      <c r="Y158" s="22"/>
    </row>
    <row r="159" ht="12.75">
      <c r="Y159" s="22"/>
    </row>
    <row r="160" ht="12.75">
      <c r="Y160" s="22"/>
    </row>
    <row r="161" ht="12.75">
      <c r="Y161" s="22"/>
    </row>
    <row r="162" ht="12.75">
      <c r="Y162" s="22"/>
    </row>
    <row r="163" ht="12.75">
      <c r="Y163" s="22"/>
    </row>
    <row r="164" ht="12.75">
      <c r="Y164" s="22"/>
    </row>
    <row r="165" ht="12.75">
      <c r="Y165" s="22"/>
    </row>
    <row r="166" ht="12.75">
      <c r="Y166" s="22"/>
    </row>
    <row r="167" ht="12.75">
      <c r="Y167" s="22"/>
    </row>
    <row r="168" ht="12.75">
      <c r="Y168" s="22"/>
    </row>
    <row r="169" ht="12.75">
      <c r="Y169" s="22"/>
    </row>
    <row r="170" ht="12.75">
      <c r="Y170" s="22"/>
    </row>
    <row r="171" ht="12.75">
      <c r="Y171" s="22"/>
    </row>
    <row r="172" ht="12.75">
      <c r="Y172" s="22"/>
    </row>
    <row r="173" ht="12.75">
      <c r="Y173" s="22"/>
    </row>
    <row r="174" ht="12.75">
      <c r="Y174" s="22"/>
    </row>
    <row r="175" ht="12.75">
      <c r="Y175" s="22"/>
    </row>
    <row r="176" ht="12.75">
      <c r="Y176" s="22"/>
    </row>
    <row r="177" ht="12.75">
      <c r="Y177" s="22"/>
    </row>
    <row r="178" ht="12.75">
      <c r="Y178" s="22"/>
    </row>
    <row r="179" ht="12.75">
      <c r="Y179" s="22"/>
    </row>
    <row r="180" ht="12.75">
      <c r="Y180" s="22"/>
    </row>
    <row r="181" ht="12.75">
      <c r="Y181" s="22"/>
    </row>
    <row r="182" ht="12.75">
      <c r="Y182" s="22"/>
    </row>
    <row r="183" ht="12.75">
      <c r="Y183" s="22"/>
    </row>
    <row r="184" ht="12.75">
      <c r="Y184" s="22"/>
    </row>
    <row r="185" ht="12.75">
      <c r="Y185" s="22"/>
    </row>
    <row r="186" ht="12.75">
      <c r="Y186" s="22"/>
    </row>
    <row r="187" ht="12.75">
      <c r="Y187" s="22"/>
    </row>
    <row r="188" ht="12.75">
      <c r="Y188" s="22"/>
    </row>
    <row r="189" ht="12.75">
      <c r="Y189" s="22"/>
    </row>
    <row r="190" ht="12.75">
      <c r="Y190" s="22"/>
    </row>
    <row r="191" ht="12.75">
      <c r="Y191" s="22"/>
    </row>
    <row r="192" ht="12.75">
      <c r="Y192" s="22"/>
    </row>
    <row r="193" ht="12.75">
      <c r="Y193" s="22"/>
    </row>
    <row r="194" ht="12.75">
      <c r="Y194" s="22"/>
    </row>
    <row r="195" ht="12.75">
      <c r="Y195" s="22"/>
    </row>
    <row r="196" ht="12.75">
      <c r="Y196" s="22"/>
    </row>
    <row r="197" ht="12.75">
      <c r="Y197" s="22"/>
    </row>
    <row r="198" ht="12.75">
      <c r="Y198" s="22"/>
    </row>
    <row r="199" ht="12.75">
      <c r="Y199" s="22"/>
    </row>
    <row r="200" ht="12.75">
      <c r="Y200" s="22"/>
    </row>
    <row r="201" ht="12.75">
      <c r="Y201" s="22"/>
    </row>
    <row r="202" ht="12.75">
      <c r="Y202" s="22"/>
    </row>
    <row r="203" ht="12.75">
      <c r="Y203" s="22"/>
    </row>
    <row r="204" ht="12.75">
      <c r="Y204" s="22"/>
    </row>
    <row r="205" ht="12.75">
      <c r="Y205" s="22"/>
    </row>
    <row r="206" ht="12.75">
      <c r="Y206" s="22"/>
    </row>
    <row r="207" ht="12.75">
      <c r="Y207" s="22"/>
    </row>
    <row r="208" ht="12.75">
      <c r="Y208" s="22"/>
    </row>
    <row r="209" ht="12.75">
      <c r="Y209" s="22"/>
    </row>
    <row r="210" ht="12.75">
      <c r="Y210" s="22"/>
    </row>
    <row r="211" ht="12.75">
      <c r="Y211" s="22"/>
    </row>
    <row r="212" ht="12.75">
      <c r="Y212" s="22"/>
    </row>
    <row r="213" ht="12.75">
      <c r="Y213" s="22"/>
    </row>
    <row r="214" ht="12.75">
      <c r="Y214" s="22"/>
    </row>
    <row r="232" ht="12.75">
      <c r="Z232" s="168">
        <v>90</v>
      </c>
    </row>
    <row r="233" ht="12.75">
      <c r="Z233" s="168">
        <v>105</v>
      </c>
    </row>
  </sheetData>
  <sheetProtection/>
  <mergeCells count="4">
    <mergeCell ref="A1:W1"/>
    <mergeCell ref="A2:W2"/>
    <mergeCell ref="A39:W39"/>
    <mergeCell ref="A40:W40"/>
  </mergeCells>
  <printOptions horizontalCentered="1"/>
  <pageMargins left="0.39" right="0.21" top="0.3937007874015748" bottom="0.5511811023622047" header="0.31496062992125984" footer="0.31496062992125984"/>
  <pageSetup horizontalDpi="600" verticalDpi="600" orientation="portrait" paperSize="9" scale="96"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2010-09-13T09:27:19Z</cp:lastPrinted>
  <dcterms:created xsi:type="dcterms:W3CDTF">1999-02-10T13:06:53Z</dcterms:created>
  <dcterms:modified xsi:type="dcterms:W3CDTF">2010-09-13T09:35:10Z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