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kde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'NZ-kde'!$1:$4</definedName>
    <definedName name="_xlnm.Print_Area" localSheetId="0">'NZ-kde'!$A$1:$J$37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<sst xmlns="http://schemas.openxmlformats.org/spreadsheetml/2006/main" count="44" uniqueCount="43">
  <si>
    <t>Místo podání žádosti o mezinárodní ochranu</t>
  </si>
  <si>
    <t>tab. 03</t>
  </si>
  <si>
    <t>Státní příslušnost</t>
  </si>
  <si>
    <t>PřS Vyšní Lhoty</t>
  </si>
  <si>
    <t>PřS Praha-Ruzyně</t>
  </si>
  <si>
    <t>ZZC Bělá</t>
  </si>
  <si>
    <t>ZZC Poštorná</t>
  </si>
  <si>
    <t>věznice</t>
  </si>
  <si>
    <t>nemocnice</t>
  </si>
  <si>
    <t>privát</t>
  </si>
  <si>
    <t>ostatní azylová zařízení</t>
  </si>
  <si>
    <t>Celkem</t>
  </si>
  <si>
    <t>Afghánistán</t>
  </si>
  <si>
    <t>Alžírsko</t>
  </si>
  <si>
    <t>Arménie</t>
  </si>
  <si>
    <t>Bělorusko</t>
  </si>
  <si>
    <t>bez státní příslušnosti</t>
  </si>
  <si>
    <t>Čína</t>
  </si>
  <si>
    <t>Ghana</t>
  </si>
  <si>
    <t>Gruzie</t>
  </si>
  <si>
    <t>Guinea</t>
  </si>
  <si>
    <t>Indonésie</t>
  </si>
  <si>
    <t>Kamerun</t>
  </si>
  <si>
    <t>Kazachstán</t>
  </si>
  <si>
    <t>KLDR</t>
  </si>
  <si>
    <t>Konžská dem. rep.</t>
  </si>
  <si>
    <t>Kosovo</t>
  </si>
  <si>
    <t>Kuba</t>
  </si>
  <si>
    <t>Kyrgyzstán</t>
  </si>
  <si>
    <t>Litva</t>
  </si>
  <si>
    <t>Makedonie</t>
  </si>
  <si>
    <t>Moldavsko</t>
  </si>
  <si>
    <t>Mongolsko</t>
  </si>
  <si>
    <t>Nigérie</t>
  </si>
  <si>
    <t>Rusko</t>
  </si>
  <si>
    <t>Senegal</t>
  </si>
  <si>
    <t>Srí Lanka</t>
  </si>
  <si>
    <t>Súdán</t>
  </si>
  <si>
    <t>Turecko</t>
  </si>
  <si>
    <t>Ukrajina</t>
  </si>
  <si>
    <t>Vietnam</t>
  </si>
  <si>
    <t>%</t>
  </si>
  <si>
    <r>
      <t>PřS</t>
    </r>
    <r>
      <rPr>
        <i/>
        <sz val="8"/>
        <color indexed="8"/>
        <rFont val="Arial CE"/>
        <family val="2"/>
      </rPr>
      <t xml:space="preserve"> = přijímací středisko (azylové zařízení určené pro registraci nových žadatelů); 
</t>
    </r>
    <r>
      <rPr>
        <i/>
        <u val="single"/>
        <sz val="8"/>
        <color indexed="8"/>
        <rFont val="Arial CE"/>
        <family val="2"/>
      </rPr>
      <t>ZZC</t>
    </r>
    <r>
      <rPr>
        <i/>
        <sz val="8"/>
        <color indexed="8"/>
        <rFont val="Arial CE"/>
        <family val="2"/>
      </rPr>
      <t xml:space="preserve"> = zařízení pro zajištění cizinců (zejména za účelem realizace správního vyhoštění)</t>
    </r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</si>
</sst>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sz val="9"/>
      <color indexed="8"/>
      <name val="Arial"/>
      <family val="2"/>
    </font>
    <font>
      <sz val="9"/>
      <color indexed="8"/>
      <name val="MS Sans Serif"/>
      <family val="2"/>
    </font>
    <font>
      <sz val="8"/>
      <color indexed="8"/>
      <name val="Arial"/>
      <family val="2"/>
    </font>
    <font>
      <sz val="9"/>
      <color indexed="8"/>
      <name val="Arial CE"/>
      <family val="2"/>
    </font>
    <font>
      <sz val="9"/>
      <color indexed="9"/>
      <name val="MS Sans Serif"/>
      <family val="2"/>
    </font>
    <font>
      <b/>
      <sz val="9"/>
      <color indexed="8"/>
      <name val="Arial"/>
      <family val="2"/>
    </font>
    <font>
      <sz val="10"/>
      <name val="Times New Roman CE"/>
      <family val="1"/>
    </font>
    <font>
      <i/>
      <sz val="8"/>
      <color indexed="8"/>
      <name val="Arial CE"/>
      <family val="2"/>
    </font>
    <font>
      <i/>
      <u val="single"/>
      <sz val="8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/>
    </xf>
    <xf numFmtId="0" fontId="11" fillId="0" borderId="6" xfId="0" applyFont="1" applyBorder="1" applyAlignment="1">
      <alignment/>
    </xf>
    <xf numFmtId="209" fontId="11" fillId="0" borderId="7" xfId="0" applyNumberFormat="1" applyFont="1" applyBorder="1" applyAlignment="1">
      <alignment/>
    </xf>
    <xf numFmtId="209" fontId="11" fillId="0" borderId="8" xfId="0" applyNumberFormat="1" applyFont="1" applyBorder="1" applyAlignment="1">
      <alignment/>
    </xf>
    <xf numFmtId="209" fontId="11" fillId="0" borderId="9" xfId="0" applyNumberFormat="1" applyFont="1" applyBorder="1" applyAlignment="1">
      <alignment/>
    </xf>
    <xf numFmtId="209" fontId="11" fillId="0" borderId="6" xfId="0" applyNumberFormat="1" applyFont="1" applyBorder="1" applyAlignment="1">
      <alignment/>
    </xf>
    <xf numFmtId="216" fontId="12" fillId="0" borderId="0" xfId="0" applyNumberFormat="1" applyFont="1" applyAlignment="1">
      <alignment/>
    </xf>
    <xf numFmtId="209" fontId="10" fillId="0" borderId="0" xfId="0" applyNumberFormat="1" applyFont="1" applyAlignment="1">
      <alignment/>
    </xf>
    <xf numFmtId="0" fontId="13" fillId="0" borderId="0" xfId="0" applyFont="1" applyAlignment="1">
      <alignment/>
    </xf>
    <xf numFmtId="209" fontId="13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209" fontId="11" fillId="0" borderId="11" xfId="0" applyNumberFormat="1" applyFont="1" applyBorder="1" applyAlignment="1">
      <alignment/>
    </xf>
    <xf numFmtId="209" fontId="11" fillId="0" borderId="12" xfId="0" applyNumberFormat="1" applyFont="1" applyBorder="1" applyAlignment="1">
      <alignment/>
    </xf>
    <xf numFmtId="209" fontId="11" fillId="0" borderId="13" xfId="0" applyNumberFormat="1" applyFont="1" applyBorder="1" applyAlignment="1">
      <alignment/>
    </xf>
    <xf numFmtId="209" fontId="11" fillId="0" borderId="10" xfId="0" applyNumberFormat="1" applyFont="1" applyBorder="1" applyAlignment="1">
      <alignment/>
    </xf>
    <xf numFmtId="0" fontId="14" fillId="2" borderId="3" xfId="0" applyFont="1" applyFill="1" applyBorder="1" applyAlignment="1">
      <alignment/>
    </xf>
    <xf numFmtId="209" fontId="14" fillId="2" borderId="4" xfId="0" applyNumberFormat="1" applyFont="1" applyFill="1" applyBorder="1" applyAlignment="1">
      <alignment/>
    </xf>
    <xf numFmtId="209" fontId="14" fillId="2" borderId="3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181" fontId="9" fillId="0" borderId="3" xfId="0" applyNumberFormat="1" applyFont="1" applyBorder="1" applyAlignment="1">
      <alignment/>
    </xf>
    <xf numFmtId="9" fontId="9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  <sheetData sheetId="4">
        <row r="6">
          <cell r="B6" t="str">
            <v>Ukrajina</v>
          </cell>
          <cell r="C6">
            <v>29</v>
          </cell>
        </row>
        <row r="7">
          <cell r="B7" t="str">
            <v>Bělorusko</v>
          </cell>
          <cell r="C7">
            <v>8</v>
          </cell>
        </row>
        <row r="8">
          <cell r="B8" t="str">
            <v>Mongolsko</v>
          </cell>
          <cell r="C8">
            <v>8</v>
          </cell>
        </row>
        <row r="9">
          <cell r="B9" t="str">
            <v>Kazachstán</v>
          </cell>
          <cell r="C9">
            <v>7</v>
          </cell>
        </row>
        <row r="10">
          <cell r="B10" t="str">
            <v>Turecko</v>
          </cell>
          <cell r="C10">
            <v>7</v>
          </cell>
        </row>
        <row r="11">
          <cell r="B11" t="str">
            <v>Kosovo</v>
          </cell>
          <cell r="C11">
            <v>6</v>
          </cell>
        </row>
        <row r="12">
          <cell r="B12" t="str">
            <v>Rusko</v>
          </cell>
          <cell r="C12">
            <v>6</v>
          </cell>
        </row>
        <row r="13">
          <cell r="B13" t="str">
            <v>Vietnam</v>
          </cell>
          <cell r="C13">
            <v>6</v>
          </cell>
        </row>
        <row r="14">
          <cell r="B14" t="str">
            <v>KLDR</v>
          </cell>
          <cell r="C14">
            <v>5</v>
          </cell>
        </row>
        <row r="15">
          <cell r="B15" t="str">
            <v>Nigérie</v>
          </cell>
          <cell r="C15">
            <v>4</v>
          </cell>
        </row>
        <row r="16">
          <cell r="B16" t="str">
            <v>Alžírsko</v>
          </cell>
          <cell r="C16">
            <v>3</v>
          </cell>
        </row>
        <row r="17">
          <cell r="B17" t="str">
            <v>bez státní příslušnosti</v>
          </cell>
          <cell r="C17">
            <v>3</v>
          </cell>
        </row>
        <row r="18">
          <cell r="B18" t="str">
            <v>Makedonie</v>
          </cell>
          <cell r="C18">
            <v>3</v>
          </cell>
        </row>
        <row r="19">
          <cell r="B19" t="str">
            <v>Guinea</v>
          </cell>
          <cell r="C19">
            <v>2</v>
          </cell>
        </row>
        <row r="20">
          <cell r="B20" t="str">
            <v>Indonésie</v>
          </cell>
          <cell r="C20">
            <v>2</v>
          </cell>
        </row>
        <row r="21">
          <cell r="B21" t="str">
            <v>Kyrgyzstán</v>
          </cell>
          <cell r="C21">
            <v>2</v>
          </cell>
        </row>
        <row r="22">
          <cell r="B22" t="str">
            <v>Srí Lanka</v>
          </cell>
          <cell r="C22">
            <v>2</v>
          </cell>
        </row>
        <row r="23">
          <cell r="B23" t="str">
            <v>Afghánistán</v>
          </cell>
          <cell r="C23">
            <v>1</v>
          </cell>
        </row>
        <row r="24">
          <cell r="B24" t="str">
            <v>Arménie</v>
          </cell>
          <cell r="C24">
            <v>1</v>
          </cell>
        </row>
        <row r="25">
          <cell r="B25" t="str">
            <v>Čína</v>
          </cell>
          <cell r="C25">
            <v>1</v>
          </cell>
        </row>
        <row r="26">
          <cell r="B26" t="str">
            <v>Ghana</v>
          </cell>
          <cell r="C26">
            <v>1</v>
          </cell>
        </row>
        <row r="27">
          <cell r="B27" t="str">
            <v>Gruzie</v>
          </cell>
          <cell r="C27">
            <v>1</v>
          </cell>
        </row>
        <row r="28">
          <cell r="B28" t="str">
            <v>Kamerun</v>
          </cell>
          <cell r="C28">
            <v>1</v>
          </cell>
        </row>
        <row r="29">
          <cell r="B29" t="str">
            <v>Konžská dem. rep.</v>
          </cell>
          <cell r="C29">
            <v>1</v>
          </cell>
        </row>
        <row r="30">
          <cell r="B30" t="str">
            <v>Kuba</v>
          </cell>
          <cell r="C30">
            <v>1</v>
          </cell>
        </row>
        <row r="31">
          <cell r="B31" t="str">
            <v>Litva</v>
          </cell>
          <cell r="C31">
            <v>1</v>
          </cell>
        </row>
        <row r="32">
          <cell r="B32" t="str">
            <v>Moldavsko</v>
          </cell>
          <cell r="C32">
            <v>1</v>
          </cell>
        </row>
        <row r="33">
          <cell r="B33" t="str">
            <v>Senegal</v>
          </cell>
          <cell r="C33">
            <v>1</v>
          </cell>
        </row>
        <row r="34">
          <cell r="B34" t="str">
            <v>Súdán</v>
          </cell>
          <cell r="C34">
            <v>1</v>
          </cell>
        </row>
        <row r="35">
          <cell r="B35" t="str">
            <v>Celkem</v>
          </cell>
          <cell r="C35">
            <v>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/>
  <dimension ref="A1:O39"/>
  <sheetViews>
    <sheetView showGridLines="0" tabSelected="1" zoomScaleSheetLayoutView="100" workbookViewId="0" topLeftCell="A1">
      <selection activeCell="A1" sqref="A1:J1"/>
    </sheetView>
  </sheetViews>
  <sheetFormatPr defaultColWidth="9.140625" defaultRowHeight="12.75"/>
  <cols>
    <col min="1" max="1" width="16.140625" style="32" bestFit="1" customWidth="1"/>
    <col min="2" max="3" width="6.00390625" style="32" customWidth="1"/>
    <col min="4" max="5" width="6.00390625" style="33" customWidth="1"/>
    <col min="6" max="10" width="6.00390625" style="32" customWidth="1"/>
    <col min="11" max="16384" width="9.140625" style="32" customWidth="1"/>
  </cols>
  <sheetData>
    <row r="1" spans="1:1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4.75" customHeight="1">
      <c r="A2" s="3" t="str">
        <f>LOWER('[1]Nastavení'!B1)</f>
        <v>červenec 2008</v>
      </c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8.25">
      <c r="A3" s="4"/>
      <c r="B3" s="4"/>
      <c r="C3" s="4"/>
      <c r="D3" s="4"/>
      <c r="E3" s="4"/>
      <c r="F3" s="4"/>
      <c r="G3" s="4"/>
      <c r="H3" s="4"/>
      <c r="I3" s="4"/>
      <c r="J3" s="5" t="s">
        <v>1</v>
      </c>
    </row>
    <row r="4" spans="1:10" s="11" customFormat="1" ht="77.25" customHeight="1">
      <c r="A4" s="7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9" t="s">
        <v>11</v>
      </c>
    </row>
    <row r="5" spans="1:15" s="11" customFormat="1" ht="12" customHeight="1">
      <c r="A5" s="12" t="s">
        <v>12</v>
      </c>
      <c r="B5" s="13">
        <v>0</v>
      </c>
      <c r="C5" s="14">
        <v>0</v>
      </c>
      <c r="D5" s="14">
        <v>1</v>
      </c>
      <c r="E5" s="14">
        <v>0</v>
      </c>
      <c r="F5" s="14">
        <v>0</v>
      </c>
      <c r="G5" s="14">
        <v>0</v>
      </c>
      <c r="H5" s="14">
        <v>0</v>
      </c>
      <c r="I5" s="15">
        <v>0</v>
      </c>
      <c r="J5" s="16">
        <v>1</v>
      </c>
      <c r="K5" s="17">
        <f aca="true" t="shared" si="0" ref="K5:K12">SUM(B5:I5)-J5</f>
        <v>0</v>
      </c>
      <c r="L5" s="18"/>
      <c r="M5" s="19" t="str">
        <f>VLOOKUP($A5,'[1]NZ-SPri'!$B$6:$C$40,1,FALSE)</f>
        <v>Afghánistán</v>
      </c>
      <c r="N5" s="19">
        <f>VLOOKUP($A5,'[1]NZ-SPri'!$B$6:$C$40,2,FALSE)</f>
        <v>1</v>
      </c>
      <c r="O5" s="20">
        <f aca="true" t="shared" si="1" ref="O5:O34">N5-J5</f>
        <v>0</v>
      </c>
    </row>
    <row r="6" spans="1:15" s="11" customFormat="1" ht="12" customHeight="1">
      <c r="A6" s="21" t="s">
        <v>13</v>
      </c>
      <c r="B6" s="22">
        <v>3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4">
        <v>0</v>
      </c>
      <c r="J6" s="25">
        <v>3</v>
      </c>
      <c r="K6" s="17">
        <f t="shared" si="0"/>
        <v>0</v>
      </c>
      <c r="M6" s="19" t="str">
        <f>VLOOKUP($A6,'[1]NZ-SPri'!$B$6:$C$40,1,FALSE)</f>
        <v>Alžírsko</v>
      </c>
      <c r="N6" s="19">
        <f>VLOOKUP($A6,'[1]NZ-SPri'!$B$6:$C$40,2,FALSE)</f>
        <v>3</v>
      </c>
      <c r="O6" s="20">
        <f t="shared" si="1"/>
        <v>0</v>
      </c>
    </row>
    <row r="7" spans="1:15" s="11" customFormat="1" ht="12" customHeight="1">
      <c r="A7" s="21" t="s">
        <v>14</v>
      </c>
      <c r="B7" s="22">
        <v>0</v>
      </c>
      <c r="C7" s="23">
        <v>0</v>
      </c>
      <c r="D7" s="23">
        <v>0</v>
      </c>
      <c r="E7" s="23">
        <v>0</v>
      </c>
      <c r="F7" s="23">
        <v>1</v>
      </c>
      <c r="G7" s="23">
        <v>0</v>
      </c>
      <c r="H7" s="23">
        <v>0</v>
      </c>
      <c r="I7" s="24">
        <v>0</v>
      </c>
      <c r="J7" s="25">
        <v>1</v>
      </c>
      <c r="K7" s="17">
        <f t="shared" si="0"/>
        <v>0</v>
      </c>
      <c r="M7" s="19" t="str">
        <f>VLOOKUP($A7,'[1]NZ-SPri'!$B$6:$C$40,1,FALSE)</f>
        <v>Arménie</v>
      </c>
      <c r="N7" s="19">
        <f>VLOOKUP($A7,'[1]NZ-SPri'!$B$6:$C$40,2,FALSE)</f>
        <v>1</v>
      </c>
      <c r="O7" s="20">
        <f t="shared" si="1"/>
        <v>0</v>
      </c>
    </row>
    <row r="8" spans="1:15" s="11" customFormat="1" ht="12" customHeight="1">
      <c r="A8" s="21" t="s">
        <v>15</v>
      </c>
      <c r="B8" s="22">
        <v>4</v>
      </c>
      <c r="C8" s="23">
        <v>0</v>
      </c>
      <c r="D8" s="23">
        <v>1</v>
      </c>
      <c r="E8" s="23">
        <v>1</v>
      </c>
      <c r="F8" s="23">
        <v>0</v>
      </c>
      <c r="G8" s="23">
        <v>0</v>
      </c>
      <c r="H8" s="23">
        <v>2</v>
      </c>
      <c r="I8" s="24">
        <v>0</v>
      </c>
      <c r="J8" s="25">
        <v>8</v>
      </c>
      <c r="K8" s="17">
        <f t="shared" si="0"/>
        <v>0</v>
      </c>
      <c r="M8" s="19" t="str">
        <f>VLOOKUP($A8,'[1]NZ-SPri'!$B$6:$C$40,1,FALSE)</f>
        <v>Bělorusko</v>
      </c>
      <c r="N8" s="19">
        <f>VLOOKUP($A8,'[1]NZ-SPri'!$B$6:$C$40,2,FALSE)</f>
        <v>8</v>
      </c>
      <c r="O8" s="20">
        <f t="shared" si="1"/>
        <v>0</v>
      </c>
    </row>
    <row r="9" spans="1:15" s="11" customFormat="1" ht="12" customHeight="1">
      <c r="A9" s="21" t="s">
        <v>16</v>
      </c>
      <c r="B9" s="22">
        <v>0</v>
      </c>
      <c r="C9" s="23">
        <v>0</v>
      </c>
      <c r="D9" s="23">
        <v>0</v>
      </c>
      <c r="E9" s="23">
        <v>1</v>
      </c>
      <c r="F9" s="23">
        <v>1</v>
      </c>
      <c r="G9" s="23">
        <v>0</v>
      </c>
      <c r="H9" s="23">
        <v>1</v>
      </c>
      <c r="I9" s="24">
        <v>0</v>
      </c>
      <c r="J9" s="25">
        <v>3</v>
      </c>
      <c r="K9" s="17">
        <f t="shared" si="0"/>
        <v>0</v>
      </c>
      <c r="M9" s="19" t="str">
        <f>VLOOKUP($A9,'[1]NZ-SPri'!$B$6:$C$40,1,FALSE)</f>
        <v>bez státní příslušnosti</v>
      </c>
      <c r="N9" s="19">
        <f>VLOOKUP($A9,'[1]NZ-SPri'!$B$6:$C$40,2,FALSE)</f>
        <v>3</v>
      </c>
      <c r="O9" s="20">
        <f t="shared" si="1"/>
        <v>0</v>
      </c>
    </row>
    <row r="10" spans="1:15" s="11" customFormat="1" ht="12" customHeight="1">
      <c r="A10" s="21" t="s">
        <v>17</v>
      </c>
      <c r="B10" s="22">
        <v>1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4">
        <v>0</v>
      </c>
      <c r="J10" s="25">
        <v>1</v>
      </c>
      <c r="K10" s="17">
        <f t="shared" si="0"/>
        <v>0</v>
      </c>
      <c r="M10" s="19" t="str">
        <f>VLOOKUP($A10,'[1]NZ-SPri'!$B$6:$C$40,1,FALSE)</f>
        <v>Čína</v>
      </c>
      <c r="N10" s="19">
        <f>VLOOKUP($A10,'[1]NZ-SPri'!$B$6:$C$40,2,FALSE)</f>
        <v>1</v>
      </c>
      <c r="O10" s="20">
        <f t="shared" si="1"/>
        <v>0</v>
      </c>
    </row>
    <row r="11" spans="1:15" s="11" customFormat="1" ht="12" customHeight="1">
      <c r="A11" s="21" t="s">
        <v>18</v>
      </c>
      <c r="B11" s="22">
        <v>1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5">
        <v>1</v>
      </c>
      <c r="K11" s="17">
        <f t="shared" si="0"/>
        <v>0</v>
      </c>
      <c r="M11" s="19" t="str">
        <f>VLOOKUP($A11,'[1]NZ-SPri'!$B$6:$C$40,1,FALSE)</f>
        <v>Ghana</v>
      </c>
      <c r="N11" s="19">
        <f>VLOOKUP($A11,'[1]NZ-SPri'!$B$6:$C$40,2,FALSE)</f>
        <v>1</v>
      </c>
      <c r="O11" s="20">
        <f t="shared" si="1"/>
        <v>0</v>
      </c>
    </row>
    <row r="12" spans="1:15" s="11" customFormat="1" ht="12" customHeight="1">
      <c r="A12" s="21" t="s">
        <v>19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1</v>
      </c>
      <c r="H12" s="23">
        <v>0</v>
      </c>
      <c r="I12" s="24">
        <v>0</v>
      </c>
      <c r="J12" s="25">
        <v>1</v>
      </c>
      <c r="K12" s="17">
        <f t="shared" si="0"/>
        <v>0</v>
      </c>
      <c r="M12" s="19" t="str">
        <f>VLOOKUP($A12,'[1]NZ-SPri'!$B$6:$C$40,1,FALSE)</f>
        <v>Gruzie</v>
      </c>
      <c r="N12" s="19">
        <f>VLOOKUP($A12,'[1]NZ-SPri'!$B$6:$C$40,2,FALSE)</f>
        <v>1</v>
      </c>
      <c r="O12" s="20">
        <f t="shared" si="1"/>
        <v>0</v>
      </c>
    </row>
    <row r="13" spans="1:15" s="11" customFormat="1" ht="12" customHeight="1">
      <c r="A13" s="21" t="s">
        <v>20</v>
      </c>
      <c r="B13" s="22">
        <v>2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5">
        <v>2</v>
      </c>
      <c r="K13" s="17"/>
      <c r="M13" s="19" t="str">
        <f>VLOOKUP($A13,'[1]NZ-SPri'!$B$6:$C$40,1,FALSE)</f>
        <v>Guinea</v>
      </c>
      <c r="N13" s="19">
        <f>VLOOKUP($A13,'[1]NZ-SPri'!$B$6:$C$40,2,FALSE)</f>
        <v>2</v>
      </c>
      <c r="O13" s="20">
        <f t="shared" si="1"/>
        <v>0</v>
      </c>
    </row>
    <row r="14" spans="1:15" s="11" customFormat="1" ht="12" customHeight="1">
      <c r="A14" s="21" t="s">
        <v>21</v>
      </c>
      <c r="B14" s="22">
        <v>2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4">
        <v>0</v>
      </c>
      <c r="J14" s="25">
        <v>2</v>
      </c>
      <c r="K14" s="17"/>
      <c r="M14" s="19" t="str">
        <f>VLOOKUP($A14,'[1]NZ-SPri'!$B$6:$C$40,1,FALSE)</f>
        <v>Indonésie</v>
      </c>
      <c r="N14" s="19">
        <f>VLOOKUP($A14,'[1]NZ-SPri'!$B$6:$C$40,2,FALSE)</f>
        <v>2</v>
      </c>
      <c r="O14" s="20">
        <f t="shared" si="1"/>
        <v>0</v>
      </c>
    </row>
    <row r="15" spans="1:15" s="11" customFormat="1" ht="12" customHeight="1">
      <c r="A15" s="21" t="s">
        <v>22</v>
      </c>
      <c r="B15" s="22">
        <v>1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5">
        <v>1</v>
      </c>
      <c r="K15" s="17"/>
      <c r="M15" s="19" t="str">
        <f>VLOOKUP($A15,'[1]NZ-SPri'!$B$6:$C$40,1,FALSE)</f>
        <v>Kamerun</v>
      </c>
      <c r="N15" s="19">
        <f>VLOOKUP($A15,'[1]NZ-SPri'!$B$6:$C$40,2,FALSE)</f>
        <v>1</v>
      </c>
      <c r="O15" s="20">
        <f t="shared" si="1"/>
        <v>0</v>
      </c>
    </row>
    <row r="16" spans="1:15" s="11" customFormat="1" ht="12" customHeight="1">
      <c r="A16" s="21" t="s">
        <v>23</v>
      </c>
      <c r="B16" s="22">
        <v>6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1</v>
      </c>
      <c r="J16" s="25">
        <v>7</v>
      </c>
      <c r="K16" s="17"/>
      <c r="M16" s="19" t="str">
        <f>VLOOKUP($A16,'[1]NZ-SPri'!$B$6:$C$40,1,FALSE)</f>
        <v>Kazachstán</v>
      </c>
      <c r="N16" s="19">
        <f>VLOOKUP($A16,'[1]NZ-SPri'!$B$6:$C$40,2,FALSE)</f>
        <v>7</v>
      </c>
      <c r="O16" s="20">
        <f t="shared" si="1"/>
        <v>0</v>
      </c>
    </row>
    <row r="17" spans="1:15" s="11" customFormat="1" ht="12" customHeight="1">
      <c r="A17" s="21" t="s">
        <v>24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4">
        <v>5</v>
      </c>
      <c r="J17" s="25">
        <v>5</v>
      </c>
      <c r="K17" s="17"/>
      <c r="M17" s="19" t="str">
        <f>VLOOKUP($A17,'[1]NZ-SPri'!$B$6:$C$40,1,FALSE)</f>
        <v>KLDR</v>
      </c>
      <c r="N17" s="19">
        <f>VLOOKUP($A17,'[1]NZ-SPri'!$B$6:$C$40,2,FALSE)</f>
        <v>5</v>
      </c>
      <c r="O17" s="20">
        <f t="shared" si="1"/>
        <v>0</v>
      </c>
    </row>
    <row r="18" spans="1:15" s="11" customFormat="1" ht="12" customHeight="1">
      <c r="A18" s="21" t="s">
        <v>25</v>
      </c>
      <c r="B18" s="22">
        <v>0</v>
      </c>
      <c r="C18" s="23">
        <v>1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4">
        <v>0</v>
      </c>
      <c r="J18" s="25">
        <v>1</v>
      </c>
      <c r="K18" s="17"/>
      <c r="M18" s="19" t="str">
        <f>VLOOKUP($A18,'[1]NZ-SPri'!$B$6:$C$40,1,FALSE)</f>
        <v>Konžská dem. rep.</v>
      </c>
      <c r="N18" s="19">
        <f>VLOOKUP($A18,'[1]NZ-SPri'!$B$6:$C$40,2,FALSE)</f>
        <v>1</v>
      </c>
      <c r="O18" s="20">
        <f t="shared" si="1"/>
        <v>0</v>
      </c>
    </row>
    <row r="19" spans="1:15" s="11" customFormat="1" ht="12" customHeight="1">
      <c r="A19" s="21" t="s">
        <v>26</v>
      </c>
      <c r="B19" s="22">
        <v>5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4">
        <v>1</v>
      </c>
      <c r="J19" s="25">
        <v>6</v>
      </c>
      <c r="K19" s="17"/>
      <c r="M19" s="19" t="str">
        <f>VLOOKUP($A19,'[1]NZ-SPri'!$B$6:$C$40,1,FALSE)</f>
        <v>Kosovo</v>
      </c>
      <c r="N19" s="19">
        <f>VLOOKUP($A19,'[1]NZ-SPri'!$B$6:$C$40,2,FALSE)</f>
        <v>6</v>
      </c>
      <c r="O19" s="20">
        <f t="shared" si="1"/>
        <v>0</v>
      </c>
    </row>
    <row r="20" spans="1:15" s="11" customFormat="1" ht="12" customHeight="1">
      <c r="A20" s="21" t="s">
        <v>27</v>
      </c>
      <c r="B20" s="22">
        <v>1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5">
        <v>1</v>
      </c>
      <c r="K20" s="17"/>
      <c r="M20" s="19" t="str">
        <f>VLOOKUP($A20,'[1]NZ-SPri'!$B$6:$C$40,1,FALSE)</f>
        <v>Kuba</v>
      </c>
      <c r="N20" s="19">
        <f>VLOOKUP($A20,'[1]NZ-SPri'!$B$6:$C$40,2,FALSE)</f>
        <v>1</v>
      </c>
      <c r="O20" s="20">
        <f t="shared" si="1"/>
        <v>0</v>
      </c>
    </row>
    <row r="21" spans="1:15" s="11" customFormat="1" ht="12" customHeight="1">
      <c r="A21" s="21" t="s">
        <v>28</v>
      </c>
      <c r="B21" s="22">
        <v>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1</v>
      </c>
      <c r="I21" s="24">
        <v>0</v>
      </c>
      <c r="J21" s="25">
        <v>2</v>
      </c>
      <c r="K21" s="17"/>
      <c r="M21" s="19" t="str">
        <f>VLOOKUP($A21,'[1]NZ-SPri'!$B$6:$C$40,1,FALSE)</f>
        <v>Kyrgyzstán</v>
      </c>
      <c r="N21" s="19">
        <f>VLOOKUP($A21,'[1]NZ-SPri'!$B$6:$C$40,2,FALSE)</f>
        <v>2</v>
      </c>
      <c r="O21" s="20">
        <f t="shared" si="1"/>
        <v>0</v>
      </c>
    </row>
    <row r="22" spans="1:15" s="11" customFormat="1" ht="12" customHeight="1">
      <c r="A22" s="21" t="s">
        <v>29</v>
      </c>
      <c r="B22" s="22">
        <v>0</v>
      </c>
      <c r="C22" s="23">
        <v>0</v>
      </c>
      <c r="D22" s="23">
        <v>0</v>
      </c>
      <c r="E22" s="23">
        <v>1</v>
      </c>
      <c r="F22" s="23">
        <v>0</v>
      </c>
      <c r="G22" s="23">
        <v>0</v>
      </c>
      <c r="H22" s="23">
        <v>0</v>
      </c>
      <c r="I22" s="24">
        <v>0</v>
      </c>
      <c r="J22" s="25">
        <v>1</v>
      </c>
      <c r="K22" s="17">
        <f aca="true" t="shared" si="2" ref="K22:K27">SUM(B22:I22)-J22</f>
        <v>0</v>
      </c>
      <c r="M22" s="19" t="str">
        <f>VLOOKUP($A22,'[1]NZ-SPri'!$B$6:$C$40,1,FALSE)</f>
        <v>Litva</v>
      </c>
      <c r="N22" s="19">
        <f>VLOOKUP($A22,'[1]NZ-SPri'!$B$6:$C$40,2,FALSE)</f>
        <v>1</v>
      </c>
      <c r="O22" s="20">
        <f t="shared" si="1"/>
        <v>0</v>
      </c>
    </row>
    <row r="23" spans="1:15" s="11" customFormat="1" ht="12" customHeight="1">
      <c r="A23" s="21" t="s">
        <v>30</v>
      </c>
      <c r="B23" s="22">
        <v>1</v>
      </c>
      <c r="C23" s="23">
        <v>1</v>
      </c>
      <c r="D23" s="23">
        <v>1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5">
        <v>3</v>
      </c>
      <c r="K23" s="17">
        <f t="shared" si="2"/>
        <v>0</v>
      </c>
      <c r="M23" s="19" t="str">
        <f>VLOOKUP($A23,'[1]NZ-SPri'!$B$6:$C$40,1,FALSE)</f>
        <v>Makedonie</v>
      </c>
      <c r="N23" s="19">
        <f>VLOOKUP($A23,'[1]NZ-SPri'!$B$6:$C$40,2,FALSE)</f>
        <v>3</v>
      </c>
      <c r="O23" s="20">
        <f t="shared" si="1"/>
        <v>0</v>
      </c>
    </row>
    <row r="24" spans="1:15" s="11" customFormat="1" ht="12" customHeight="1">
      <c r="A24" s="21" t="s">
        <v>31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1</v>
      </c>
      <c r="I24" s="24">
        <v>0</v>
      </c>
      <c r="J24" s="25">
        <v>1</v>
      </c>
      <c r="K24" s="17">
        <f t="shared" si="2"/>
        <v>0</v>
      </c>
      <c r="M24" s="19" t="str">
        <f>VLOOKUP($A24,'[1]NZ-SPri'!$B$6:$C$40,1,FALSE)</f>
        <v>Moldavsko</v>
      </c>
      <c r="N24" s="19">
        <f>VLOOKUP($A24,'[1]NZ-SPri'!$B$6:$C$40,2,FALSE)</f>
        <v>1</v>
      </c>
      <c r="O24" s="20">
        <f t="shared" si="1"/>
        <v>0</v>
      </c>
    </row>
    <row r="25" spans="1:15" s="11" customFormat="1" ht="12" customHeight="1">
      <c r="A25" s="21" t="s">
        <v>32</v>
      </c>
      <c r="B25" s="22">
        <v>5</v>
      </c>
      <c r="C25" s="23">
        <v>0</v>
      </c>
      <c r="D25" s="23">
        <v>0</v>
      </c>
      <c r="E25" s="23">
        <v>1</v>
      </c>
      <c r="F25" s="23">
        <v>0</v>
      </c>
      <c r="G25" s="23">
        <v>0</v>
      </c>
      <c r="H25" s="23">
        <v>1</v>
      </c>
      <c r="I25" s="24">
        <v>1</v>
      </c>
      <c r="J25" s="25">
        <v>8</v>
      </c>
      <c r="K25" s="17">
        <f t="shared" si="2"/>
        <v>0</v>
      </c>
      <c r="M25" s="19" t="str">
        <f>VLOOKUP($A25,'[1]NZ-SPri'!$B$6:$C$40,1,FALSE)</f>
        <v>Mongolsko</v>
      </c>
      <c r="N25" s="19">
        <f>VLOOKUP($A25,'[1]NZ-SPri'!$B$6:$C$40,2,FALSE)</f>
        <v>8</v>
      </c>
      <c r="O25" s="20">
        <f t="shared" si="1"/>
        <v>0</v>
      </c>
    </row>
    <row r="26" spans="1:15" s="11" customFormat="1" ht="12" customHeight="1">
      <c r="A26" s="21" t="s">
        <v>33</v>
      </c>
      <c r="B26" s="22">
        <v>4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5">
        <v>4</v>
      </c>
      <c r="K26" s="17">
        <f t="shared" si="2"/>
        <v>0</v>
      </c>
      <c r="M26" s="19" t="str">
        <f>VLOOKUP($A26,'[1]NZ-SPri'!$B$6:$C$40,1,FALSE)</f>
        <v>Nigérie</v>
      </c>
      <c r="N26" s="19">
        <f>VLOOKUP($A26,'[1]NZ-SPri'!$B$6:$C$40,2,FALSE)</f>
        <v>4</v>
      </c>
      <c r="O26" s="20">
        <f t="shared" si="1"/>
        <v>0</v>
      </c>
    </row>
    <row r="27" spans="1:15" s="11" customFormat="1" ht="12" customHeight="1">
      <c r="A27" s="21" t="s">
        <v>34</v>
      </c>
      <c r="B27" s="22">
        <v>5</v>
      </c>
      <c r="C27" s="23">
        <v>0</v>
      </c>
      <c r="D27" s="23">
        <v>0</v>
      </c>
      <c r="E27" s="23">
        <v>0</v>
      </c>
      <c r="F27" s="23">
        <v>1</v>
      </c>
      <c r="G27" s="23">
        <v>0</v>
      </c>
      <c r="H27" s="23">
        <v>0</v>
      </c>
      <c r="I27" s="24">
        <v>0</v>
      </c>
      <c r="J27" s="25">
        <v>6</v>
      </c>
      <c r="K27" s="17">
        <f t="shared" si="2"/>
        <v>0</v>
      </c>
      <c r="M27" s="19" t="str">
        <f>VLOOKUP($A27,'[1]NZ-SPri'!$B$6:$C$40,1,FALSE)</f>
        <v>Rusko</v>
      </c>
      <c r="N27" s="19">
        <f>VLOOKUP($A27,'[1]NZ-SPri'!$B$6:$C$40,2,FALSE)</f>
        <v>6</v>
      </c>
      <c r="O27" s="20">
        <f t="shared" si="1"/>
        <v>0</v>
      </c>
    </row>
    <row r="28" spans="1:15" s="11" customFormat="1" ht="12" customHeight="1">
      <c r="A28" s="21" t="s">
        <v>35</v>
      </c>
      <c r="B28" s="22">
        <v>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5">
        <v>1</v>
      </c>
      <c r="K28" s="17"/>
      <c r="M28" s="19" t="str">
        <f>VLOOKUP($A28,'[1]NZ-SPri'!$B$6:$C$40,1,FALSE)</f>
        <v>Senegal</v>
      </c>
      <c r="N28" s="19">
        <f>VLOOKUP($A28,'[1]NZ-SPri'!$B$6:$C$40,2,FALSE)</f>
        <v>1</v>
      </c>
      <c r="O28" s="20">
        <f t="shared" si="1"/>
        <v>0</v>
      </c>
    </row>
    <row r="29" spans="1:15" s="11" customFormat="1" ht="12" customHeight="1">
      <c r="A29" s="21" t="s">
        <v>36</v>
      </c>
      <c r="B29" s="22">
        <v>0</v>
      </c>
      <c r="C29" s="23">
        <v>2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5">
        <v>2</v>
      </c>
      <c r="K29" s="17">
        <f aca="true" t="shared" si="3" ref="K29:K34">SUM(B29:I29)-J29</f>
        <v>0</v>
      </c>
      <c r="M29" s="19" t="str">
        <f>VLOOKUP($A29,'[1]NZ-SPri'!$B$6:$C$40,1,FALSE)</f>
        <v>Srí Lanka</v>
      </c>
      <c r="N29" s="19">
        <f>VLOOKUP($A29,'[1]NZ-SPri'!$B$6:$C$40,2,FALSE)</f>
        <v>2</v>
      </c>
      <c r="O29" s="20">
        <f t="shared" si="1"/>
        <v>0</v>
      </c>
    </row>
    <row r="30" spans="1:15" s="11" customFormat="1" ht="12" customHeight="1">
      <c r="A30" s="21" t="s">
        <v>37</v>
      </c>
      <c r="B30" s="22">
        <v>1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5">
        <v>1</v>
      </c>
      <c r="K30" s="17">
        <f t="shared" si="3"/>
        <v>0</v>
      </c>
      <c r="M30" s="19" t="str">
        <f>VLOOKUP($A30,'[1]NZ-SPri'!$B$6:$C$40,1,FALSE)</f>
        <v>Súdán</v>
      </c>
      <c r="N30" s="19">
        <f>VLOOKUP($A30,'[1]NZ-SPri'!$B$6:$C$40,2,FALSE)</f>
        <v>1</v>
      </c>
      <c r="O30" s="20">
        <f t="shared" si="1"/>
        <v>0</v>
      </c>
    </row>
    <row r="31" spans="1:15" s="11" customFormat="1" ht="12" customHeight="1">
      <c r="A31" s="21" t="s">
        <v>38</v>
      </c>
      <c r="B31" s="22">
        <v>7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5">
        <v>7</v>
      </c>
      <c r="K31" s="17">
        <f t="shared" si="3"/>
        <v>0</v>
      </c>
      <c r="M31" s="19" t="str">
        <f>VLOOKUP($A31,'[1]NZ-SPri'!$B$6:$C$40,1,FALSE)</f>
        <v>Turecko</v>
      </c>
      <c r="N31" s="19">
        <f>VLOOKUP($A31,'[1]NZ-SPri'!$B$6:$C$40,2,FALSE)</f>
        <v>7</v>
      </c>
      <c r="O31" s="20">
        <f t="shared" si="1"/>
        <v>0</v>
      </c>
    </row>
    <row r="32" spans="1:15" s="11" customFormat="1" ht="12" customHeight="1">
      <c r="A32" s="21" t="s">
        <v>39</v>
      </c>
      <c r="B32" s="22">
        <v>16</v>
      </c>
      <c r="C32" s="23">
        <v>0</v>
      </c>
      <c r="D32" s="23">
        <v>8</v>
      </c>
      <c r="E32" s="23">
        <v>4</v>
      </c>
      <c r="F32" s="23">
        <v>1</v>
      </c>
      <c r="G32" s="23">
        <v>0</v>
      </c>
      <c r="H32" s="23">
        <v>0</v>
      </c>
      <c r="I32" s="24">
        <v>0</v>
      </c>
      <c r="J32" s="25">
        <v>29</v>
      </c>
      <c r="K32" s="17">
        <f t="shared" si="3"/>
        <v>0</v>
      </c>
      <c r="M32" s="19" t="str">
        <f>VLOOKUP($A32,'[1]NZ-SPri'!$B$6:$C$40,1,FALSE)</f>
        <v>Ukrajina</v>
      </c>
      <c r="N32" s="19">
        <f>VLOOKUP($A32,'[1]NZ-SPri'!$B$6:$C$40,2,FALSE)</f>
        <v>29</v>
      </c>
      <c r="O32" s="20">
        <f t="shared" si="1"/>
        <v>0</v>
      </c>
    </row>
    <row r="33" spans="1:15" s="11" customFormat="1" ht="12" customHeight="1">
      <c r="A33" s="21" t="s">
        <v>40</v>
      </c>
      <c r="B33" s="22">
        <v>5</v>
      </c>
      <c r="C33" s="23">
        <v>0</v>
      </c>
      <c r="D33" s="23">
        <v>0</v>
      </c>
      <c r="E33" s="23">
        <v>0</v>
      </c>
      <c r="F33" s="23">
        <v>1</v>
      </c>
      <c r="G33" s="23">
        <v>0</v>
      </c>
      <c r="H33" s="23">
        <v>0</v>
      </c>
      <c r="I33" s="24">
        <v>0</v>
      </c>
      <c r="J33" s="25">
        <v>6</v>
      </c>
      <c r="K33" s="17">
        <f t="shared" si="3"/>
        <v>0</v>
      </c>
      <c r="M33" s="19" t="str">
        <f>VLOOKUP($A33,'[1]NZ-SPri'!$B$6:$C$40,1,FALSE)</f>
        <v>Vietnam</v>
      </c>
      <c r="N33" s="19">
        <f>VLOOKUP($A33,'[1]NZ-SPri'!$B$6:$C$40,2,FALSE)</f>
        <v>6</v>
      </c>
      <c r="O33" s="20">
        <f t="shared" si="1"/>
        <v>0</v>
      </c>
    </row>
    <row r="34" spans="1:15" s="11" customFormat="1" ht="12" customHeight="1">
      <c r="A34" s="26" t="s">
        <v>11</v>
      </c>
      <c r="B34" s="27">
        <v>72</v>
      </c>
      <c r="C34" s="28">
        <v>4</v>
      </c>
      <c r="D34" s="28">
        <v>11</v>
      </c>
      <c r="E34" s="28">
        <v>8</v>
      </c>
      <c r="F34" s="28">
        <v>5</v>
      </c>
      <c r="G34" s="28">
        <v>1</v>
      </c>
      <c r="H34" s="28">
        <v>6</v>
      </c>
      <c r="I34" s="28">
        <v>8</v>
      </c>
      <c r="J34" s="28">
        <v>115</v>
      </c>
      <c r="K34" s="17">
        <f t="shared" si="3"/>
        <v>0</v>
      </c>
      <c r="M34" s="19" t="str">
        <f>VLOOKUP($A34,'[1]NZ-SPri'!$B$6:$C$40,1,FALSE)</f>
        <v>Celkem</v>
      </c>
      <c r="N34" s="19">
        <f>VLOOKUP($A34,'[1]NZ-SPri'!$B$6:$C$40,2,FALSE)</f>
        <v>115</v>
      </c>
      <c r="O34" s="20">
        <f t="shared" si="1"/>
        <v>0</v>
      </c>
    </row>
    <row r="35" spans="1:10" s="11" customFormat="1" ht="12" customHeight="1">
      <c r="A35" s="29" t="s">
        <v>41</v>
      </c>
      <c r="B35" s="30">
        <f aca="true" t="shared" si="4" ref="B35:J35">B34/$J34</f>
        <v>0.6260869565217392</v>
      </c>
      <c r="C35" s="30">
        <f t="shared" si="4"/>
        <v>0.034782608695652174</v>
      </c>
      <c r="D35" s="30">
        <f t="shared" si="4"/>
        <v>0.09565217391304348</v>
      </c>
      <c r="E35" s="30">
        <f t="shared" si="4"/>
        <v>0.06956521739130435</v>
      </c>
      <c r="F35" s="30">
        <f t="shared" si="4"/>
        <v>0.043478260869565216</v>
      </c>
      <c r="G35" s="30">
        <f t="shared" si="4"/>
        <v>0.008695652173913044</v>
      </c>
      <c r="H35" s="30">
        <f t="shared" si="4"/>
        <v>0.05217391304347826</v>
      </c>
      <c r="I35" s="30">
        <f t="shared" si="4"/>
        <v>0.06956521739130435</v>
      </c>
      <c r="J35" s="31">
        <f t="shared" si="4"/>
        <v>1</v>
      </c>
    </row>
    <row r="36" spans="1:8" s="11" customFormat="1" ht="12" customHeight="1">
      <c r="A36" s="32"/>
      <c r="B36" s="32"/>
      <c r="C36" s="32"/>
      <c r="D36" s="33"/>
      <c r="E36" s="33"/>
      <c r="F36" s="32"/>
      <c r="G36" s="32"/>
      <c r="H36" s="32"/>
    </row>
    <row r="37" spans="1:10" s="11" customFormat="1" ht="24" customHeight="1">
      <c r="A37" s="34" t="s">
        <v>42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8" s="11" customFormat="1" ht="24" customHeight="1">
      <c r="A38" s="32"/>
      <c r="B38" s="32"/>
      <c r="C38" s="32"/>
      <c r="D38" s="33"/>
      <c r="E38" s="33"/>
      <c r="F38" s="32"/>
      <c r="G38" s="32"/>
      <c r="H38" s="32"/>
    </row>
    <row r="39" spans="1:8" s="11" customFormat="1" ht="12" customHeight="1">
      <c r="A39" s="32"/>
      <c r="B39" s="32"/>
      <c r="C39" s="32"/>
      <c r="D39" s="33"/>
      <c r="E39" s="33"/>
      <c r="F39" s="32"/>
      <c r="G39" s="32"/>
      <c r="H39" s="32"/>
    </row>
  </sheetData>
  <sheetProtection sheet="1" objects="1" scenarios="1"/>
  <mergeCells count="3">
    <mergeCell ref="A2:J2"/>
    <mergeCell ref="A1:J1"/>
    <mergeCell ref="A37:J37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2008-09-05T12:30:47Z</dcterms:created>
  <dcterms:modified xsi:type="dcterms:W3CDTF">2008-09-05T12:31:29Z</dcterms:modified>
  <cp:category/>
  <cp:version/>
  <cp:contentType/>
  <cp:contentStatus/>
</cp:coreProperties>
</file>