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D909" lockStructure="1"/>
  <bookViews>
    <workbookView xWindow="0" yWindow="48" windowWidth="22980" windowHeight="9000"/>
  </bookViews>
  <sheets>
    <sheet name="Pomůcka" sheetId="2" r:id="rId1"/>
    <sheet name="Tarify" sheetId="3" state="hidden" r:id="rId2"/>
  </sheets>
  <definedNames>
    <definedName name="PlatováTřída">Pomůcka!$H$2:$H$4</definedName>
  </definedNames>
  <calcPr calcId="145621"/>
</workbook>
</file>

<file path=xl/calcChain.xml><?xml version="1.0" encoding="utf-8"?>
<calcChain xmlns="http://schemas.openxmlformats.org/spreadsheetml/2006/main">
  <c r="B11" i="2" l="1"/>
  <c r="A3" i="2" s="1"/>
  <c r="C16" i="2" l="1"/>
  <c r="C15" i="2"/>
  <c r="C14" i="2"/>
  <c r="C13" i="2"/>
  <c r="B5" i="2"/>
  <c r="D5" i="2" s="1"/>
  <c r="B6" i="2"/>
  <c r="D8" i="2"/>
  <c r="D7" i="2"/>
  <c r="D6" i="2" l="1"/>
  <c r="D9" i="2" s="1"/>
  <c r="C20" i="2" l="1"/>
  <c r="C22" i="2" s="1"/>
  <c r="C21" i="2"/>
  <c r="A25" i="2" l="1"/>
  <c r="C23" i="2"/>
</calcChain>
</file>

<file path=xl/sharedStrings.xml><?xml version="1.0" encoding="utf-8"?>
<sst xmlns="http://schemas.openxmlformats.org/spreadsheetml/2006/main" count="32" uniqueCount="29">
  <si>
    <t>Pomocná tabulka - platové tarify ve 12. stupni platových tříd</t>
  </si>
  <si>
    <t>Podle NV 304/2014 Sb.</t>
  </si>
  <si>
    <t>Třída</t>
  </si>
  <si>
    <t>Příloha 1</t>
  </si>
  <si>
    <t>Příloha 2</t>
  </si>
  <si>
    <t>Hodnotící oblast</t>
  </si>
  <si>
    <t>Váha hodnocení</t>
  </si>
  <si>
    <t>hodnocení</t>
  </si>
  <si>
    <t>výsledek celkového hodnocení</t>
  </si>
  <si>
    <t>a) znalosti a dovednosti</t>
  </si>
  <si>
    <t xml:space="preserve">b) výkon služby </t>
  </si>
  <si>
    <t xml:space="preserve">c) služební kázeň </t>
  </si>
  <si>
    <t xml:space="preserve">d) výsledky vzdělávání </t>
  </si>
  <si>
    <t>Výsledek hodnocení</t>
  </si>
  <si>
    <t>vynikající výsledky</t>
  </si>
  <si>
    <t>dobré výsledky</t>
  </si>
  <si>
    <t>dostačující výsledky</t>
  </si>
  <si>
    <t>nevyhovující výsledky</t>
  </si>
  <si>
    <t>max.</t>
  </si>
  <si>
    <t>min.</t>
  </si>
  <si>
    <t>max. &lt;</t>
  </si>
  <si>
    <t>výsledky</t>
  </si>
  <si>
    <t>tedy</t>
  </si>
  <si>
    <t>Státní zaměstnanec dosahoval</t>
  </si>
  <si>
    <t>Platová třída státního zaměstnance</t>
  </si>
  <si>
    <t>Osobní příplatek může činit až</t>
  </si>
  <si>
    <t>z max. tarifu</t>
  </si>
  <si>
    <t>Lékař orgánu sociálního zabezpečení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</si>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</sst>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/>
    </xf>
    <xf numFmtId="9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19" xfId="0" applyFont="1" applyFill="1" applyBorder="1" applyAlignment="1">
      <alignment vertical="center"/>
    </xf>
    <xf numFmtId="9" fontId="4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9" fontId="4" fillId="0" borderId="22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2" fontId="3" fillId="3" borderId="8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1" fillId="0" borderId="0" xfId="0" applyFont="1"/>
    <xf numFmtId="164" fontId="1" fillId="0" borderId="0" xfId="0" applyNumberFormat="1" applyFont="1"/>
    <xf numFmtId="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/>
    </xf>
    <xf numFmtId="0" fontId="4" fillId="4" borderId="4" xfId="0" applyFont="1" applyFill="1" applyBorder="1" applyAlignment="1" applyProtection="1">
      <alignment horizontal="center"/>
      <protection locked="0"/>
    </xf>
    <xf numFmtId="0" fontId="6" fillId="4" borderId="0" xfId="0" applyFont="1" applyFill="1" applyProtection="1">
      <protection locked="0"/>
    </xf>
    <xf numFmtId="0" fontId="6" fillId="4" borderId="0" xfId="0" applyFont="1" applyFill="1" applyAlignment="1" applyProtection="1">
      <alignment horizontal="right"/>
      <protection locked="0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3" borderId="9" xfId="0" applyFont="1" applyFill="1" applyBorder="1" applyAlignment="1">
      <alignment horizontal="left"/>
    </xf>
    <xf numFmtId="0" fontId="3" fillId="3" borderId="24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</cellXfs>
  <cellStyles count="1">
    <cellStyle name="Normální" xfId="0" builtinId="0"/>
  </cellStyles>
  <dxfs count="2"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H27"/>
  <sheetViews>
    <sheetView tabSelected="1" showRuler="0" zoomScaleNormal="100" workbookViewId="0">
      <selection activeCell="B1" sqref="B1"/>
    </sheetView>
  </sheetViews>
  <sheetFormatPr defaultRowHeight="14.4" x14ac:dyDescent="0.3"/>
  <cols>
    <col min="1" max="1" width="31.5546875" customWidth="1"/>
    <col min="2" max="2" width="12.21875" customWidth="1"/>
    <col min="3" max="3" width="10.88671875" bestFit="1" customWidth="1"/>
    <col min="4" max="4" width="13.5546875" customWidth="1"/>
  </cols>
  <sheetData>
    <row r="1" spans="1:8" ht="21" x14ac:dyDescent="0.4">
      <c r="A1" s="33" t="s">
        <v>27</v>
      </c>
      <c r="B1" s="39" t="s">
        <v>28</v>
      </c>
    </row>
    <row r="2" spans="1:8" ht="21" x14ac:dyDescent="0.4">
      <c r="A2" s="33" t="s">
        <v>24</v>
      </c>
      <c r="B2" s="38">
        <v>5</v>
      </c>
      <c r="H2" s="1"/>
    </row>
    <row r="3" spans="1:8" ht="16.2" customHeight="1" thickBot="1" x14ac:dyDescent="0.35">
      <c r="A3" s="42" t="str">
        <f>IF(AND(B11=3,OR(B2&lt;11,B2&gt;14)),"Lékař může mít platovou třídu pouze v rozpětí 11. až 14.","")</f>
        <v/>
      </c>
      <c r="B3" s="42"/>
      <c r="C3" s="42"/>
      <c r="D3" s="42"/>
      <c r="E3" s="30"/>
      <c r="H3" s="1"/>
    </row>
    <row r="4" spans="1:8" ht="52.8" customHeight="1" thickBot="1" x14ac:dyDescent="0.35">
      <c r="A4" s="15" t="s">
        <v>5</v>
      </c>
      <c r="B4" s="16" t="s">
        <v>6</v>
      </c>
      <c r="C4" s="17" t="s">
        <v>7</v>
      </c>
      <c r="D4" s="18" t="s">
        <v>8</v>
      </c>
      <c r="H4" s="1"/>
    </row>
    <row r="5" spans="1:8" ht="15.6" x14ac:dyDescent="0.3">
      <c r="A5" s="19" t="s">
        <v>9</v>
      </c>
      <c r="B5" s="20">
        <f>IF(B2&gt;10,0.25,0.15)</f>
        <v>0.15</v>
      </c>
      <c r="C5" s="37">
        <v>0</v>
      </c>
      <c r="D5" s="21">
        <f>B5*C5</f>
        <v>0</v>
      </c>
    </row>
    <row r="6" spans="1:8" ht="15.6" x14ac:dyDescent="0.3">
      <c r="A6" s="22" t="s">
        <v>10</v>
      </c>
      <c r="B6" s="23">
        <f>IF(B2&gt;10,0.6,0.7)</f>
        <v>0.7</v>
      </c>
      <c r="C6" s="37">
        <v>0</v>
      </c>
      <c r="D6" s="24">
        <f>B6*C6</f>
        <v>0</v>
      </c>
    </row>
    <row r="7" spans="1:8" ht="15.6" x14ac:dyDescent="0.3">
      <c r="A7" s="25" t="s">
        <v>11</v>
      </c>
      <c r="B7" s="23">
        <v>0.1</v>
      </c>
      <c r="C7" s="37">
        <v>0</v>
      </c>
      <c r="D7" s="24">
        <f>B7*C7</f>
        <v>0</v>
      </c>
    </row>
    <row r="8" spans="1:8" ht="16.2" thickBot="1" x14ac:dyDescent="0.35">
      <c r="A8" s="26" t="s">
        <v>12</v>
      </c>
      <c r="B8" s="27">
        <v>0.05</v>
      </c>
      <c r="C8" s="37">
        <v>0</v>
      </c>
      <c r="D8" s="28">
        <f>B8*C8</f>
        <v>0</v>
      </c>
    </row>
    <row r="9" spans="1:8" ht="16.2" thickBot="1" x14ac:dyDescent="0.35">
      <c r="A9" s="44" t="s">
        <v>13</v>
      </c>
      <c r="B9" s="45"/>
      <c r="C9" s="46"/>
      <c r="D9" s="29">
        <f>SUM(D5:D8)</f>
        <v>0</v>
      </c>
    </row>
    <row r="11" spans="1:8" hidden="1" x14ac:dyDescent="0.3">
      <c r="B11">
        <f>IF(B1="ANO",3,2)</f>
        <v>2</v>
      </c>
    </row>
    <row r="12" spans="1:8" hidden="1" x14ac:dyDescent="0.3">
      <c r="A12" s="43" t="s">
        <v>14</v>
      </c>
      <c r="B12" s="30"/>
      <c r="C12" s="31"/>
    </row>
    <row r="13" spans="1:8" hidden="1" x14ac:dyDescent="0.3">
      <c r="A13" s="43"/>
      <c r="B13" s="30" t="s">
        <v>19</v>
      </c>
      <c r="C13" s="30">
        <f>IF($B$2&gt;10,4.6,4.7)</f>
        <v>4.7</v>
      </c>
      <c r="D13" s="30"/>
    </row>
    <row r="14" spans="1:8" hidden="1" x14ac:dyDescent="0.3">
      <c r="A14" s="43" t="s">
        <v>15</v>
      </c>
      <c r="B14" s="30" t="s">
        <v>18</v>
      </c>
      <c r="C14" s="30">
        <f>IF($B$2&gt;10,4.59,4.69)</f>
        <v>4.6900000000000004</v>
      </c>
    </row>
    <row r="15" spans="1:8" hidden="1" x14ac:dyDescent="0.3">
      <c r="A15" s="43"/>
      <c r="B15" s="30" t="s">
        <v>19</v>
      </c>
      <c r="C15" s="30">
        <f>IF($B$2&gt;10,3.2,3)</f>
        <v>3</v>
      </c>
      <c r="D15" s="30"/>
    </row>
    <row r="16" spans="1:8" hidden="1" x14ac:dyDescent="0.3">
      <c r="A16" s="43" t="s">
        <v>16</v>
      </c>
      <c r="B16" s="30" t="s">
        <v>18</v>
      </c>
      <c r="C16" s="30">
        <f>IF($B$2&gt;10,3.19,2.99)</f>
        <v>2.99</v>
      </c>
    </row>
    <row r="17" spans="1:4" hidden="1" x14ac:dyDescent="0.3">
      <c r="A17" s="43"/>
      <c r="B17" s="30" t="s">
        <v>19</v>
      </c>
      <c r="C17" s="30">
        <v>0.9</v>
      </c>
      <c r="D17" s="30"/>
    </row>
    <row r="18" spans="1:4" hidden="1" x14ac:dyDescent="0.3">
      <c r="A18" s="43" t="s">
        <v>17</v>
      </c>
      <c r="B18" s="30" t="s">
        <v>20</v>
      </c>
      <c r="C18" s="30">
        <v>0.9</v>
      </c>
    </row>
    <row r="19" spans="1:4" hidden="1" x14ac:dyDescent="0.3">
      <c r="A19" s="43"/>
      <c r="C19" s="30"/>
      <c r="D19" s="30"/>
    </row>
    <row r="20" spans="1:4" hidden="1" x14ac:dyDescent="0.3">
      <c r="A20" s="32"/>
      <c r="C20" s="30">
        <f>IF(AND(D9&gt;=C13,C5&lt;&gt;0,C6&lt;&gt;0),1,IF(AND(D9&gt;=C15,D9&lt;C13,C5&lt;&gt;0,C6&lt;&gt;0),2,IF(OR(AND(D9&gt;=C17,D9&lt;C15),AND(D9&gt;C16,OR(C5=0,C6=0))),3,4)))</f>
        <v>4</v>
      </c>
      <c r="D20" s="30"/>
    </row>
    <row r="21" spans="1:4" x14ac:dyDescent="0.3">
      <c r="A21" s="33" t="s">
        <v>23</v>
      </c>
      <c r="C21" s="36" t="str">
        <f>IF(AND(D9&gt;=C13,C5&lt;&gt;0,C6&lt;&gt;0),"VYNIKAJÍCÍ",IF(AND(D9&gt;=C15,D9&lt;C13,C5&lt;&gt;0,C6&lt;&gt;0),"DOBRÉ",IF(OR(AND(D9&gt;=C17,D9&lt;C15),AND(D9&gt;C16,OR(C5=0,C6=0))),"DOSTAČUJÍCÍ","NEVYHOVUJÍCÍ")))</f>
        <v>NEVYHOVUJÍCÍ</v>
      </c>
      <c r="D21" s="33" t="s">
        <v>21</v>
      </c>
    </row>
    <row r="22" spans="1:4" x14ac:dyDescent="0.3">
      <c r="A22" s="33" t="s">
        <v>25</v>
      </c>
      <c r="C22" s="35">
        <f>IF(C20=1,0.5,IF(C20=2,0.3,IF(C20=3,0.1,0)))</f>
        <v>0</v>
      </c>
      <c r="D22" s="33" t="s">
        <v>26</v>
      </c>
    </row>
    <row r="23" spans="1:4" x14ac:dyDescent="0.3">
      <c r="B23" s="36" t="s">
        <v>22</v>
      </c>
      <c r="C23" s="34">
        <f>VLOOKUP(B2,Tarify!A3:C15,B11,FALSE)*C22</f>
        <v>0</v>
      </c>
    </row>
    <row r="25" spans="1:4" ht="14.4" customHeight="1" x14ac:dyDescent="0.3">
      <c r="A25" s="40" t="str">
        <f>IF(AND(B2&gt;9,D9&gt;=5.6,C20=1),CONCATENATE("Jedná-li se o vynikajícího, všeobecně uznávaného odborníka, může mu být přiznán osobní příplatek ve výši až 100 % z maximálního tarifu, tedy až"," ",DOLLAR(VLOOKUP(B2,Tarify!A3:C15,B11,FALSE),0)),"")</f>
        <v/>
      </c>
      <c r="B25" s="40"/>
      <c r="C25" s="40"/>
      <c r="D25" s="40"/>
    </row>
    <row r="26" spans="1:4" x14ac:dyDescent="0.3">
      <c r="A26" s="40"/>
      <c r="B26" s="40"/>
      <c r="C26" s="40"/>
      <c r="D26" s="40"/>
    </row>
    <row r="27" spans="1:4" x14ac:dyDescent="0.3">
      <c r="A27" s="41"/>
      <c r="B27" s="41"/>
      <c r="C27" s="41"/>
      <c r="D27" s="41"/>
    </row>
  </sheetData>
  <sheetProtection password="D909" sheet="1" objects="1" scenarios="1" selectLockedCells="1"/>
  <mergeCells count="8">
    <mergeCell ref="A25:D26"/>
    <mergeCell ref="A27:D27"/>
    <mergeCell ref="A3:D3"/>
    <mergeCell ref="A18:A19"/>
    <mergeCell ref="A9:C9"/>
    <mergeCell ref="A12:A13"/>
    <mergeCell ref="A14:A15"/>
    <mergeCell ref="A16:A17"/>
  </mergeCells>
  <conditionalFormatting sqref="A3">
    <cfRule type="notContainsBlanks" dxfId="1" priority="3">
      <formula>LEN(TRIM(A3))&gt;0</formula>
    </cfRule>
  </conditionalFormatting>
  <conditionalFormatting sqref="A25:D26">
    <cfRule type="notContainsBlanks" dxfId="0" priority="1">
      <formula>LEN(TRIM(A25))&gt;0</formula>
    </cfRule>
  </conditionalFormatting>
  <dataValidations xWindow="459" yWindow="284" count="4">
    <dataValidation type="list" allowBlank="1" showErrorMessage="1" errorTitle="POZOR!" error="Platová třída může být z intervalu 5 až 16" prompt="Vyberte platovou třídu " sqref="B2">
      <formula1>"5,6,7,8,9,10,11,12,13,14,15,16"</formula1>
    </dataValidation>
    <dataValidation type="list" allowBlank="1" showErrorMessage="1" error="Hodnota může být pouze 0, 1, 3, 5 nebo 7" sqref="C5:C6">
      <formula1>"0,1,3,5,7"</formula1>
    </dataValidation>
    <dataValidation type="list" allowBlank="1" showErrorMessage="1" error="Hodnota může být pouze 0 nebo 1" sqref="C7 C8">
      <formula1>"0,1"</formula1>
    </dataValidation>
    <dataValidation type="list" allowBlank="1" showErrorMessage="1" errorTitle="P O Z O R" error="Může obsahovat pouze platnou volbu ANO nebo NE" promptTitle="ANO" prompt="Pouze" sqref="B1">
      <formula1>"ANO,NE"</formula1>
    </dataValidation>
  </dataValidations>
  <pageMargins left="0.7" right="0.7" top="0.78740157499999996" bottom="0.78740157499999996" header="0.3" footer="0.3"/>
  <pageSetup paperSize="9" orientation="portrait" r:id="rId1"/>
  <headerFooter>
    <oddHeader>&amp;L&amp;"-,Tučné"&amp;16Pomůcka pro výpočet výsledku služebního hodnocení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Q15"/>
  <sheetViews>
    <sheetView workbookViewId="0">
      <selection activeCell="C14" sqref="C14"/>
    </sheetView>
  </sheetViews>
  <sheetFormatPr defaultRowHeight="14.4" x14ac:dyDescent="0.3"/>
  <cols>
    <col min="1" max="1" width="5.109375" customWidth="1"/>
    <col min="2" max="3" width="8.109375" bestFit="1" customWidth="1"/>
    <col min="4" max="13" width="6" bestFit="1" customWidth="1"/>
  </cols>
  <sheetData>
    <row r="1" spans="1:17" x14ac:dyDescent="0.3">
      <c r="A1" t="s">
        <v>0</v>
      </c>
    </row>
    <row r="2" spans="1:17" ht="15" thickBot="1" x14ac:dyDescent="0.35">
      <c r="A2" t="s">
        <v>1</v>
      </c>
    </row>
    <row r="3" spans="1:17" ht="15" thickBot="1" x14ac:dyDescent="0.35">
      <c r="A3" s="2" t="s">
        <v>2</v>
      </c>
      <c r="B3" s="3" t="s">
        <v>3</v>
      </c>
      <c r="C3" s="4" t="s">
        <v>4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x14ac:dyDescent="0.3">
      <c r="A4" s="5">
        <v>5</v>
      </c>
      <c r="B4" s="6">
        <v>17200</v>
      </c>
      <c r="C4" s="7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x14ac:dyDescent="0.3">
      <c r="A5" s="12">
        <v>6</v>
      </c>
      <c r="B5" s="13">
        <v>18600</v>
      </c>
      <c r="C5" s="1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x14ac:dyDescent="0.3">
      <c r="A6" s="12">
        <v>7</v>
      </c>
      <c r="B6" s="13">
        <v>20150</v>
      </c>
      <c r="C6" s="14"/>
    </row>
    <row r="7" spans="1:17" x14ac:dyDescent="0.3">
      <c r="A7" s="12">
        <v>8</v>
      </c>
      <c r="B7" s="13">
        <v>21920</v>
      </c>
      <c r="C7" s="14"/>
    </row>
    <row r="8" spans="1:17" x14ac:dyDescent="0.3">
      <c r="A8" s="12">
        <v>9</v>
      </c>
      <c r="B8" s="13">
        <v>23730</v>
      </c>
      <c r="C8" s="14"/>
    </row>
    <row r="9" spans="1:17" x14ac:dyDescent="0.3">
      <c r="A9" s="12">
        <v>10</v>
      </c>
      <c r="B9" s="13">
        <v>25740</v>
      </c>
      <c r="C9" s="14"/>
    </row>
    <row r="10" spans="1:17" x14ac:dyDescent="0.3">
      <c r="A10" s="12">
        <v>11</v>
      </c>
      <c r="B10" s="13">
        <v>27950</v>
      </c>
      <c r="C10" s="14">
        <v>34470</v>
      </c>
    </row>
    <row r="11" spans="1:17" x14ac:dyDescent="0.3">
      <c r="A11" s="12">
        <v>12</v>
      </c>
      <c r="B11" s="13">
        <v>30750</v>
      </c>
      <c r="C11" s="14">
        <v>36880</v>
      </c>
    </row>
    <row r="12" spans="1:17" x14ac:dyDescent="0.3">
      <c r="A12" s="12">
        <v>13</v>
      </c>
      <c r="B12" s="13">
        <v>34440</v>
      </c>
      <c r="C12" s="14">
        <v>41180</v>
      </c>
    </row>
    <row r="13" spans="1:17" x14ac:dyDescent="0.3">
      <c r="A13" s="12">
        <v>14</v>
      </c>
      <c r="B13" s="13">
        <v>39250</v>
      </c>
      <c r="C13" s="14">
        <v>45740</v>
      </c>
    </row>
    <row r="14" spans="1:17" x14ac:dyDescent="0.3">
      <c r="A14" s="12">
        <v>15</v>
      </c>
      <c r="B14" s="13">
        <v>45140</v>
      </c>
      <c r="C14" s="14"/>
    </row>
    <row r="15" spans="1:17" ht="15" thickBot="1" x14ac:dyDescent="0.35">
      <c r="A15" s="8">
        <v>16</v>
      </c>
      <c r="B15" s="9">
        <v>52370</v>
      </c>
      <c r="C15" s="10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Pomůcka</vt:lpstr>
      <vt:lpstr>Tarify</vt:lpstr>
      <vt:lpstr>PlatováTřída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Tichý</dc:creator>
  <cp:lastModifiedBy>Jiří Tichý</cp:lastModifiedBy>
  <cp:lastPrinted>2015-08-18T11:56:28Z</cp:lastPrinted>
  <dcterms:created xsi:type="dcterms:W3CDTF">2015-08-17T12:15:53Z</dcterms:created>
  <dcterms:modified xsi:type="dcterms:W3CDTF">2016-10-26T06:59:11Z</dcterms:modified>
</cp:coreProperties>
</file>